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40" activeTab="0"/>
  </bookViews>
  <sheets>
    <sheet name="Scenarios" sheetId="1" r:id="rId1"/>
    <sheet name="Results" sheetId="2" r:id="rId2"/>
    <sheet name="RUG-able Qtly" sheetId="3" state="hidden" r:id="rId3"/>
    <sheet name="Labor Factors" sheetId="4" r:id="rId4"/>
    <sheet name="Wage Graph" sheetId="5" r:id="rId5"/>
    <sheet name="Impact Listing" sheetId="6" r:id="rId6"/>
    <sheet name="BedHold Impact" sheetId="7" r:id="rId7"/>
  </sheets>
  <definedNames>
    <definedName name="_xlnm.Print_Area" localSheetId="1">'Results'!$A$8:$N$168</definedName>
    <definedName name="_xlnm.Print_Area" localSheetId="0">'Scenarios'!$A$1:$H$46</definedName>
    <definedName name="_xlnm.Print_Titles" localSheetId="6">'BedHold Impact'!$1:$5</definedName>
    <definedName name="_xlnm.Print_Titles" localSheetId="5">'Impact Listing'!$1:$5</definedName>
    <definedName name="_xlnm.Print_Titles" localSheetId="1">'Results'!$1:$7</definedName>
  </definedNames>
  <calcPr fullCalcOnLoad="1"/>
</workbook>
</file>

<file path=xl/sharedStrings.xml><?xml version="1.0" encoding="utf-8"?>
<sst xmlns="http://schemas.openxmlformats.org/spreadsheetml/2006/main" count="3724" uniqueCount="617">
  <si>
    <t>T19 FFS PDs</t>
  </si>
  <si>
    <t>Nursing Facilities</t>
  </si>
  <si>
    <t>ICFs/MR</t>
  </si>
  <si>
    <t>For-Profit</t>
  </si>
  <si>
    <t>Tax-Exempt</t>
  </si>
  <si>
    <t>County</t>
  </si>
  <si>
    <t>Other Govt</t>
  </si>
  <si>
    <t>Total</t>
  </si>
  <si>
    <t>Local Govt</t>
  </si>
  <si>
    <t>Gross Expenditures (000's)</t>
  </si>
  <si>
    <t>Cumulative Increase in Gross Expenditures from Base Scenario (000's)</t>
  </si>
  <si>
    <t>Increase in Gross Expenditures from Prior Scenario (000's)</t>
  </si>
  <si>
    <t>Scenario Description</t>
  </si>
  <si>
    <t>Increase in Expenditures PPD from Prior Scenario</t>
  </si>
  <si>
    <t>Cumulative Increase in Expenditures PPD from Base Scenario</t>
  </si>
  <si>
    <t>NF</t>
  </si>
  <si>
    <t>ICF/MR</t>
  </si>
  <si>
    <t>Scenario</t>
  </si>
  <si>
    <t>Budgeted Amounts for Rate Increases</t>
  </si>
  <si>
    <t>2% of rates supported by GPR/FED</t>
  </si>
  <si>
    <t>Provision for Medicaid Access Incentive</t>
  </si>
  <si>
    <t>Percent Increase in Expenditures from Prior Scenario</t>
  </si>
  <si>
    <t>Cumulative Percent Increase in Expenditures from Base Scenario</t>
  </si>
  <si>
    <t>Calculation of Medicaid Access Incentive</t>
  </si>
  <si>
    <t>Monthly Bed Assessment</t>
  </si>
  <si>
    <t>Days per month</t>
  </si>
  <si>
    <t>Daily Bed Assesment</t>
  </si>
  <si>
    <t>Patients per Bed</t>
  </si>
  <si>
    <t>Bed Assessment per Patient Day</t>
  </si>
  <si>
    <t>Medicaid Patient Percentage</t>
  </si>
  <si>
    <t>Bed Assessment per Medicaid Patient Day (=MAI)</t>
  </si>
  <si>
    <t>Increase in patient liability (est.)</t>
  </si>
  <si>
    <t>Expenditures PPD</t>
  </si>
  <si>
    <t>%</t>
  </si>
  <si>
    <t>DC Nursing Base</t>
  </si>
  <si>
    <t>DC Other Base</t>
  </si>
  <si>
    <t>Supp. Serv. Base</t>
  </si>
  <si>
    <t>Scen 2: SFY10 Avg CMI - Base Scenario</t>
  </si>
  <si>
    <t>Scen 4: Increase MAI</t>
  </si>
  <si>
    <t>Scen 7: Acuity change for SFY11 (old RUG treatment)</t>
  </si>
  <si>
    <t>Preliminary SFY 2011 WI T19 FFS Nursing Home Model Scenarios</t>
  </si>
  <si>
    <t>Preliminary SFY 2011 WI T19 FFS Nursing Home Model Scenario Results</t>
  </si>
  <si>
    <t>Chg</t>
  </si>
  <si>
    <t>1-89</t>
  </si>
  <si>
    <t>90-179</t>
  </si>
  <si>
    <t>180-269</t>
  </si>
  <si>
    <t>270+</t>
  </si>
  <si>
    <t>All NonDD</t>
  </si>
  <si>
    <t>MR RUGable not Qtly</t>
  </si>
  <si>
    <t>MR RUGable Qtly</t>
  </si>
  <si>
    <t>Prior T18</t>
  </si>
  <si>
    <t>Prior NonT18</t>
  </si>
  <si>
    <t>Adm</t>
  </si>
  <si>
    <t>Annual</t>
  </si>
  <si>
    <t>Sig Chg</t>
  </si>
  <si>
    <t>T19 FFS NonDD</t>
  </si>
  <si>
    <t>NonT19 FFS NonDD</t>
  </si>
  <si>
    <t>Count</t>
  </si>
  <si>
    <t>Appleton</t>
  </si>
  <si>
    <t>Green Bay</t>
  </si>
  <si>
    <t>Madison</t>
  </si>
  <si>
    <t>Milwaukee</t>
  </si>
  <si>
    <t>La Crosse</t>
  </si>
  <si>
    <t>Oshkosh</t>
  </si>
  <si>
    <t>Kenosha</t>
  </si>
  <si>
    <t>Racine</t>
  </si>
  <si>
    <t>Fond Du Lac</t>
  </si>
  <si>
    <t>Janesville</t>
  </si>
  <si>
    <t>Wausau</t>
  </si>
  <si>
    <t>Eau Claire</t>
  </si>
  <si>
    <t>Sheboygan</t>
  </si>
  <si>
    <t>Impact of RUG-able Quarterly Assessments on 12/31/2009 Case Mix Indices</t>
  </si>
  <si>
    <t>RUG-able Qtly</t>
  </si>
  <si>
    <t>Prior RUGs</t>
  </si>
  <si>
    <t>Population</t>
  </si>
  <si>
    <t>Days from Prior RUGa-able to Qtly</t>
  </si>
  <si>
    <t>RUG-34 Case Mix Index</t>
  </si>
  <si>
    <t>* 33 residents with subkey=0 (NonRUGable Qtly after 10/1/2009) --&gt; RUGs based on 2-page Qtly</t>
  </si>
  <si>
    <t>* 26 residents with subkey&lt;0 and error on RUG classification --&gt; RUG set to NA</t>
  </si>
  <si>
    <t>6</t>
  </si>
  <si>
    <t>Scen 9: Acuity change for SFY11 (with RUGable quarterlies - all)</t>
  </si>
  <si>
    <t>Scen 10: Increase DC base</t>
  </si>
  <si>
    <t>Scen 11: New Bedhold Criteria</t>
  </si>
  <si>
    <t>Scen 12: Wound Care Change</t>
  </si>
  <si>
    <t>Scen 3: Inflate CRs to 2009; set rate year to SFY11</t>
  </si>
  <si>
    <t>Scen 6: Proportional increase in DC/SS bases to hit expenditure target</t>
  </si>
  <si>
    <t>Scen 8: Acuity change for SFY11 (with RUGable quarterlies - T18 only)</t>
  </si>
  <si>
    <t xml:space="preserve">  % of base expenditures</t>
  </si>
  <si>
    <t>Scen 17: Acuity change for SFY11 (old RUG treatment)</t>
  </si>
  <si>
    <t>Scen 18: Acuity change for SFY11 (with RUGable quarterlies - prior T18 only)</t>
  </si>
  <si>
    <t>Scen 19: Acuity change for SFY11 (with RUGable quarterlies - all)</t>
  </si>
  <si>
    <t>Scen 20: Increase DC base</t>
  </si>
  <si>
    <t>Scen 21: New Bedhold Criteria</t>
  </si>
  <si>
    <t>Scen 22: Wound Care Change</t>
  </si>
  <si>
    <t>Scen 5: New labor factors</t>
  </si>
  <si>
    <t>Scen 15: Scen 5 with Smoothed CMI (2 Picture Dates)</t>
  </si>
  <si>
    <t>Scen 16: Proportional Increase in DC/SS bases to hit expenditure target</t>
  </si>
  <si>
    <t>WI Medicaid Nursing Home Average Nursing Wage per Hour</t>
  </si>
  <si>
    <t>Non-County NHs, excluding purchased services and fringe benefits</t>
  </si>
  <si>
    <t>Labor</t>
  </si>
  <si>
    <t>Modeled</t>
  </si>
  <si>
    <t>Facility Count</t>
  </si>
  <si>
    <t>Wages (thousands)</t>
  </si>
  <si>
    <t>Hours (thousands)</t>
  </si>
  <si>
    <t>Wage/Hour</t>
  </si>
  <si>
    <t>Rescaled Industry Index</t>
  </si>
  <si>
    <t>Region</t>
  </si>
  <si>
    <t>SFY10 T19 PDs</t>
  </si>
  <si>
    <t>SFY11 T19 PDs</t>
  </si>
  <si>
    <t>2007 CR</t>
  </si>
  <si>
    <t>2008 CR</t>
  </si>
  <si>
    <t>SFY09</t>
  </si>
  <si>
    <t>SFY10</t>
  </si>
  <si>
    <t>SFY11</t>
  </si>
  <si>
    <t>Rural</t>
  </si>
  <si>
    <t>Minneapolis</t>
  </si>
  <si>
    <t>Duluth/Superior</t>
  </si>
  <si>
    <t>Unadj. PPS Index</t>
  </si>
  <si>
    <t>Adj. to Rural Base</t>
  </si>
  <si>
    <t>Rescaled PPS Index</t>
  </si>
  <si>
    <t>T19 PDs</t>
  </si>
  <si>
    <t>FFY10</t>
  </si>
  <si>
    <t>FFY11</t>
  </si>
  <si>
    <t>Prelim. WI Labor Factors</t>
  </si>
  <si>
    <t>WI Medicaid Nursing Home Final SFY11 Labor Factors</t>
  </si>
  <si>
    <t>* Non-County Facilities with 2008 Final Cost Report</t>
  </si>
  <si>
    <t>Final</t>
  </si>
  <si>
    <t>Prelim.</t>
  </si>
  <si>
    <t>Proposed</t>
  </si>
  <si>
    <t>% Inc.</t>
  </si>
  <si>
    <t>Percent</t>
  </si>
  <si>
    <t>Proposed SFY11 Labor Factors</t>
  </si>
  <si>
    <t>Expected T19 PDs</t>
  </si>
  <si>
    <t>NF Non-DD In House Rate (Before Bed Assessment)</t>
  </si>
  <si>
    <t>NF Non-DD In House Rate (Net of Bed Assessment)</t>
  </si>
  <si>
    <t>Increase PPD</t>
  </si>
  <si>
    <t>Cumulative Increase PPD</t>
  </si>
  <si>
    <t>Nursing Facility</t>
  </si>
  <si>
    <t>NF Bed Assessment per T19 PD</t>
  </si>
  <si>
    <t>Base</t>
  </si>
  <si>
    <t>Rate Chg</t>
  </si>
  <si>
    <t>Acuity Old Meth</t>
  </si>
  <si>
    <t xml:space="preserve">Return Other </t>
  </si>
  <si>
    <t>RUGable Qtly MDS &amp; Inc. DC Bases</t>
  </si>
  <si>
    <t>PopID</t>
  </si>
  <si>
    <t>Name</t>
  </si>
  <si>
    <t>County Code</t>
  </si>
  <si>
    <t>Labor Region</t>
  </si>
  <si>
    <t>Beds</t>
  </si>
  <si>
    <t>Size</t>
  </si>
  <si>
    <t>Cert</t>
  </si>
  <si>
    <t>Occ Rate</t>
  </si>
  <si>
    <t>T19%</t>
  </si>
  <si>
    <t>T19% Cat</t>
  </si>
  <si>
    <t>Owner Cat</t>
  </si>
  <si>
    <t>NonDD Inh</t>
  </si>
  <si>
    <t>Increase</t>
  </si>
  <si>
    <t>Scen 2</t>
  </si>
  <si>
    <t>Scen 6</t>
  </si>
  <si>
    <t>Scen 7</t>
  </si>
  <si>
    <t>Scen 10</t>
  </si>
  <si>
    <t>St. John's Communities, Inc.</t>
  </si>
  <si>
    <t>2) 50+</t>
  </si>
  <si>
    <t>nf</t>
  </si>
  <si>
    <t>1) &lt;70%</t>
  </si>
  <si>
    <t>Woods Crossing at Woods Point</t>
  </si>
  <si>
    <t>Green</t>
  </si>
  <si>
    <t>Rural Wisconsin</t>
  </si>
  <si>
    <t>1) &lt;50</t>
  </si>
  <si>
    <t>ALEXIAN VILLAGE</t>
  </si>
  <si>
    <t>Baldwin Care Center</t>
  </si>
  <si>
    <t>St. Croix</t>
  </si>
  <si>
    <t>Luther Midelfort Oakridge</t>
  </si>
  <si>
    <t>Trempealeau</t>
  </si>
  <si>
    <t>4) 90%+</t>
  </si>
  <si>
    <t>Grand View Care Center, inc.</t>
  </si>
  <si>
    <t>Lincoln Village Convalescent Center</t>
  </si>
  <si>
    <t>East Troy Manor</t>
  </si>
  <si>
    <t>Walworth</t>
  </si>
  <si>
    <t>Columbus Nursing &amp; Rehabilitation Center</t>
  </si>
  <si>
    <t>Columbia</t>
  </si>
  <si>
    <t>Iola Nursing Home</t>
  </si>
  <si>
    <t>Waupaca</t>
  </si>
  <si>
    <t>Golden Living Center-Colonial Manor</t>
  </si>
  <si>
    <t>Prescott Nursing and Rehab Center</t>
  </si>
  <si>
    <t>Pierce</t>
  </si>
  <si>
    <t>Rennes Health &amp; Rehab Center - Appleton</t>
  </si>
  <si>
    <t>Outagamie</t>
  </si>
  <si>
    <t>Lutheran Home for the Aging</t>
  </si>
  <si>
    <t>ST. JOSEPH'S HOME FOR THE AGED</t>
  </si>
  <si>
    <t>Memorial Nursing Home</t>
  </si>
  <si>
    <t>Grant</t>
  </si>
  <si>
    <t>Fall Creek Valley Nursing Home</t>
  </si>
  <si>
    <t>Mary Jude Nursing Home</t>
  </si>
  <si>
    <t>Grancare Nursing Center</t>
  </si>
  <si>
    <t>Brown</t>
  </si>
  <si>
    <t>Geneva Lake Manor</t>
  </si>
  <si>
    <t>The Lutheran Home</t>
  </si>
  <si>
    <t>LINDENGROVE - MUKWONAGO</t>
  </si>
  <si>
    <t>Waukesha</t>
  </si>
  <si>
    <t>HARTFORD CARE CENTER</t>
  </si>
  <si>
    <t>Washington</t>
  </si>
  <si>
    <t>Ledge View Nursing Center</t>
  </si>
  <si>
    <t>MILLWAY CARE CENTER, INC.</t>
  </si>
  <si>
    <t>Rennes Health &amp; Rehab Center - De Pere</t>
  </si>
  <si>
    <t>Rolling Meadows Nursing &amp; Rehab Center</t>
  </si>
  <si>
    <t>Fond du Lac</t>
  </si>
  <si>
    <t>2) 70-79.9%</t>
  </si>
  <si>
    <t>Manor Care Health Services - Appleton</t>
  </si>
  <si>
    <t>Trinity Village</t>
  </si>
  <si>
    <t>Waunakee Manor Health Care Center</t>
  </si>
  <si>
    <t>Dane</t>
  </si>
  <si>
    <t>Sheridan Medical Complex</t>
  </si>
  <si>
    <t>Bethel Home</t>
  </si>
  <si>
    <t>Vernon</t>
  </si>
  <si>
    <t>Markesan Resident Home</t>
  </si>
  <si>
    <t>Green Lake</t>
  </si>
  <si>
    <t>Oakview Care Center</t>
  </si>
  <si>
    <t>Pepin</t>
  </si>
  <si>
    <t>Spring Valley Nursing Home</t>
  </si>
  <si>
    <t>Golden LivingCenter - South Shore</t>
  </si>
  <si>
    <t>Maple Ridge Health and Rehab.</t>
  </si>
  <si>
    <t>Cedar Lake Health Care Center</t>
  </si>
  <si>
    <t>Manawa Community Nursing Center</t>
  </si>
  <si>
    <t>Augusta Area Nursing Home</t>
  </si>
  <si>
    <t>Taylor</t>
  </si>
  <si>
    <t>Grande Praire Health and Rehab. Center</t>
  </si>
  <si>
    <t>Heartland Health Care Center - Shawano</t>
  </si>
  <si>
    <t>Shawano</t>
  </si>
  <si>
    <t>Fairview Nursing Home</t>
  </si>
  <si>
    <t>Juneau</t>
  </si>
  <si>
    <t>HALES CORNERS CARE CENTER</t>
  </si>
  <si>
    <t>The Woodlands of Gillett</t>
  </si>
  <si>
    <t>Oconto</t>
  </si>
  <si>
    <t>Lindengrove New Berlin</t>
  </si>
  <si>
    <t>Manor Care Health Services - Kenosha</t>
  </si>
  <si>
    <t>Aspirus Lillian Kerr Healthcare Center, Inc.</t>
  </si>
  <si>
    <t>Vilas</t>
  </si>
  <si>
    <t>The Crandon Nursing Home</t>
  </si>
  <si>
    <t>Forest</t>
  </si>
  <si>
    <t>Crystal Lake Manor</t>
  </si>
  <si>
    <t>VERNON MANOR</t>
  </si>
  <si>
    <t>Christian Community Home</t>
  </si>
  <si>
    <t>Oregon Manor</t>
  </si>
  <si>
    <t>Oakwood Lutheran Home</t>
  </si>
  <si>
    <t>Oak Ridge Care Center</t>
  </si>
  <si>
    <t>Nu-Roc Community Health Care, Inc.</t>
  </si>
  <si>
    <t>Ellsworth Care Center</t>
  </si>
  <si>
    <t>Fountain View  Care Center</t>
  </si>
  <si>
    <t>Omro Care Center</t>
  </si>
  <si>
    <t>Winnebago</t>
  </si>
  <si>
    <t>Colfax Health and Rehab Center</t>
  </si>
  <si>
    <t>Dunn</t>
  </si>
  <si>
    <t>Hayward Area Memorial Nursing Home</t>
  </si>
  <si>
    <t>Sawyer</t>
  </si>
  <si>
    <t>Becker Shoop Center</t>
  </si>
  <si>
    <t>Avanti Health &amp; Rehabilitation</t>
  </si>
  <si>
    <t>Oneida</t>
  </si>
  <si>
    <t>Kinnic Long Term Care</t>
  </si>
  <si>
    <t>Hetzel Care Center</t>
  </si>
  <si>
    <t>Chippewa</t>
  </si>
  <si>
    <t>Rice Lake Convalescent Center</t>
  </si>
  <si>
    <t>Barron</t>
  </si>
  <si>
    <t>Monroe Manor Nursing &amp; Rehab Center</t>
  </si>
  <si>
    <t>North Central HCF</t>
  </si>
  <si>
    <t>Marathon</t>
  </si>
  <si>
    <t>Good Samaritan Society - Scandia Village</t>
  </si>
  <si>
    <t>Door</t>
  </si>
  <si>
    <t>Oakbrook Manor of Thorp</t>
  </si>
  <si>
    <t>Clark</t>
  </si>
  <si>
    <t>Lindengrove Menomonee Falls</t>
  </si>
  <si>
    <t>Premier Rehabilitation &amp; Skilled Nursing Center</t>
  </si>
  <si>
    <t>Rock</t>
  </si>
  <si>
    <t>Crystal River Nursing &amp; Rehab Ctr</t>
  </si>
  <si>
    <t>Lakeview Manor</t>
  </si>
  <si>
    <t>Mellen Manor</t>
  </si>
  <si>
    <t>Ashland</t>
  </si>
  <si>
    <t>Sunny Hill Health Care Center</t>
  </si>
  <si>
    <t>Villa Pines</t>
  </si>
  <si>
    <t>Adams</t>
  </si>
  <si>
    <t>United Pioneer Home, Inc.</t>
  </si>
  <si>
    <t>Polk</t>
  </si>
  <si>
    <t>Golden Living Center - Continental Manor</t>
  </si>
  <si>
    <t>New Glarus Home</t>
  </si>
  <si>
    <t>Vallhaven Care Center</t>
  </si>
  <si>
    <t>Oakwood Village East</t>
  </si>
  <si>
    <t>HOLTON MANOR</t>
  </si>
  <si>
    <t>Manor Care Health Services - Pewaukee</t>
  </si>
  <si>
    <t>Pine Crest Nursing Home</t>
  </si>
  <si>
    <t>Lincoln</t>
  </si>
  <si>
    <t>3) 80-89.9%</t>
  </si>
  <si>
    <t>Luther Midelfort-Chippewa Valley</t>
  </si>
  <si>
    <t>Marywood Convalescent Center</t>
  </si>
  <si>
    <t>ManorCare Health Services - Fond du Lac</t>
  </si>
  <si>
    <t>Golden Age Manor</t>
  </si>
  <si>
    <t>Kennedy Park Medical &amp; Rehab Center</t>
  </si>
  <si>
    <t>Sauk County HCC</t>
  </si>
  <si>
    <t>Sauk</t>
  </si>
  <si>
    <t>Onalaska Care Center</t>
  </si>
  <si>
    <t>Manor Care Health Services - West</t>
  </si>
  <si>
    <t>Jewish Home &amp; Care Center</t>
  </si>
  <si>
    <t>Golden LivingCenter - Bradley</t>
  </si>
  <si>
    <t>NEWCare Convalescent Center</t>
  </si>
  <si>
    <t>Marinette</t>
  </si>
  <si>
    <t>Cedar Crest Health Center</t>
  </si>
  <si>
    <t>SouthPointe HealthCare Center</t>
  </si>
  <si>
    <t>LASATA CARE CENTER</t>
  </si>
  <si>
    <t>Ozaukee</t>
  </si>
  <si>
    <t>Golden LivingCenter - Dorchester</t>
  </si>
  <si>
    <t>Wheaton Franciscan - Terrace at St. Francis</t>
  </si>
  <si>
    <t>Park Manor</t>
  </si>
  <si>
    <t>Price</t>
  </si>
  <si>
    <t>Hillview Health Care Center</t>
  </si>
  <si>
    <t>Pioneer Nursing Home</t>
  </si>
  <si>
    <t>Cornell Area Care Center</t>
  </si>
  <si>
    <t>Cumberland Memorial Hospital NH</t>
  </si>
  <si>
    <t>Whispering Oaks Care Center</t>
  </si>
  <si>
    <t>Marinuka Manor</t>
  </si>
  <si>
    <t>Ladysmith Nursing Home</t>
  </si>
  <si>
    <t>Rusk</t>
  </si>
  <si>
    <t>St. Camillus Health Center</t>
  </si>
  <si>
    <t>Wisconsin Rapids Care Center, LLC</t>
  </si>
  <si>
    <t>Wood</t>
  </si>
  <si>
    <t>Fond Du Lac Lutheran Home, Inc.</t>
  </si>
  <si>
    <t>Cameo Care Center</t>
  </si>
  <si>
    <t>TUDOR OAKS</t>
  </si>
  <si>
    <t>Lafayette Manor</t>
  </si>
  <si>
    <t>Lafayette</t>
  </si>
  <si>
    <t>SEVEN OAKS</t>
  </si>
  <si>
    <t>Oakwood Villa</t>
  </si>
  <si>
    <t>St Clare Meadows Care Center</t>
  </si>
  <si>
    <t>Luther Home</t>
  </si>
  <si>
    <t>VIRGINIA HEALTH AND REHAB. CENTER</t>
  </si>
  <si>
    <t>Golden Living Center - Watertown</t>
  </si>
  <si>
    <t>Dodge</t>
  </si>
  <si>
    <t>Rocky Knoll Health Care Facility</t>
  </si>
  <si>
    <t>Edgerton Hospital &amp; Health Services</t>
  </si>
  <si>
    <t>Pine View Nursing Home</t>
  </si>
  <si>
    <t>Jackson</t>
  </si>
  <si>
    <t>Gilman Care Center</t>
  </si>
  <si>
    <t>Willows Nursing Home</t>
  </si>
  <si>
    <t>Pigeon Falls Nursing Home</t>
  </si>
  <si>
    <t>Brookside Care Center</t>
  </si>
  <si>
    <t>Wheaton Franciscan - Franciscan Woods</t>
  </si>
  <si>
    <t>Lindengrove Waukesha</t>
  </si>
  <si>
    <t>Skaalen Sunset Home</t>
  </si>
  <si>
    <t>St. Joseph Residence</t>
  </si>
  <si>
    <t>Glenhaven, Inc.</t>
  </si>
  <si>
    <t>Maplewood Health Center</t>
  </si>
  <si>
    <t>LUTHER MANOR</t>
  </si>
  <si>
    <t>CARE-AGE OF BROOKFIELD</t>
  </si>
  <si>
    <t>St Elizabeth's Nursing Home</t>
  </si>
  <si>
    <t>Rennes Health &amp; Rehab Center - West</t>
  </si>
  <si>
    <t>THE CLAIRIDGE HOUSE</t>
  </si>
  <si>
    <t>Greenway Manor</t>
  </si>
  <si>
    <t>St. Francis Home in the Park</t>
  </si>
  <si>
    <t>Douglas</t>
  </si>
  <si>
    <t>Superior</t>
  </si>
  <si>
    <t>Woodland Village</t>
  </si>
  <si>
    <t>Pepin Manor</t>
  </si>
  <si>
    <t>Eastview Medical &amp; Rehab Center</t>
  </si>
  <si>
    <t>Langlade</t>
  </si>
  <si>
    <t>Heartland HCC - Platteville</t>
  </si>
  <si>
    <t>Homme Home for the Aging</t>
  </si>
  <si>
    <t>Barron Healthcare Center</t>
  </si>
  <si>
    <t>MILWAUKEE CATHOLIC HOME</t>
  </si>
  <si>
    <t>Virginia Highlands Health and Rehab Center</t>
  </si>
  <si>
    <t>Dallas Healthcare Center</t>
  </si>
  <si>
    <t>RIVER HILLS WEST HCC</t>
  </si>
  <si>
    <t>Pine Valley Healthcare &amp; Rehabilitation Center</t>
  </si>
  <si>
    <t>Richland</t>
  </si>
  <si>
    <t>Golden LivingCenter - Wisconsin Dells</t>
  </si>
  <si>
    <t>Prairie Maison</t>
  </si>
  <si>
    <t>Crawford</t>
  </si>
  <si>
    <t>Badger Prairie Health Care Center</t>
  </si>
  <si>
    <t>Marshfield Care Center, LLC</t>
  </si>
  <si>
    <t>Evergreen Health Center</t>
  </si>
  <si>
    <t>Heartland Country Village</t>
  </si>
  <si>
    <t>Bethany Home, Inc.</t>
  </si>
  <si>
    <t>WISCONSIN LUTHERAN CARE CENTER</t>
  </si>
  <si>
    <t>Alden-Meadow Park HCC</t>
  </si>
  <si>
    <t>Chilton Care Center</t>
  </si>
  <si>
    <t>Calumet</t>
  </si>
  <si>
    <t>Dunn County Health Care Center</t>
  </si>
  <si>
    <t>ALLIS CARE CENTER</t>
  </si>
  <si>
    <t>Pleasant View Nursing Home</t>
  </si>
  <si>
    <t>Birch Hill Care Center</t>
  </si>
  <si>
    <t>Bethany Riverside</t>
  </si>
  <si>
    <t>Lakeland Nursing Home</t>
  </si>
  <si>
    <t>Willowbrook Nursing Home</t>
  </si>
  <si>
    <t>Jefferson</t>
  </si>
  <si>
    <t>Hospitality Nursing &amp; Rehabilitation Center</t>
  </si>
  <si>
    <t>Parkside Care Center</t>
  </si>
  <si>
    <t>St Michael's Lutheran Home</t>
  </si>
  <si>
    <t>Buffalo</t>
  </si>
  <si>
    <t>Golden Living Center - Rib Lake</t>
  </si>
  <si>
    <t>Hillside Manor</t>
  </si>
  <si>
    <t>Golden LivingCenter - Silver Spring</t>
  </si>
  <si>
    <t>St. Croix Valley GSC</t>
  </si>
  <si>
    <t>Lakeview Health Center</t>
  </si>
  <si>
    <t>nf and mr</t>
  </si>
  <si>
    <t>Morrow Memorial Home</t>
  </si>
  <si>
    <t>Monroe</t>
  </si>
  <si>
    <t>Sannes Skogdalen Nursing Facility</t>
  </si>
  <si>
    <t>Shady Lane</t>
  </si>
  <si>
    <t>Manitowoc</t>
  </si>
  <si>
    <t>Parkview Home</t>
  </si>
  <si>
    <t>Muskego Nursing Home</t>
  </si>
  <si>
    <t>Stevens Point Care Center LLC</t>
  </si>
  <si>
    <t>Portage</t>
  </si>
  <si>
    <t>Northpoint Medical &amp; Rehab Center</t>
  </si>
  <si>
    <t>Sky View Nursing Center</t>
  </si>
  <si>
    <t>Iron</t>
  </si>
  <si>
    <t>Spooner Health System</t>
  </si>
  <si>
    <t>Washburn</t>
  </si>
  <si>
    <t xml:space="preserve">Golden LivingCenter - Riverdale </t>
  </si>
  <si>
    <t>Golden Living Center - Golden Age</t>
  </si>
  <si>
    <t>Maplewood of Sauk Prairie</t>
  </si>
  <si>
    <t>Beechwood Rest Home</t>
  </si>
  <si>
    <t>Norseland Nursing Home</t>
  </si>
  <si>
    <t>Four Winds Manor, Inc.</t>
  </si>
  <si>
    <t>Divine Savior Nursing Home</t>
  </si>
  <si>
    <t>WAUKESHA SPRINGS HEALTH &amp; REHAB CENTER</t>
  </si>
  <si>
    <t>Good Samaritan Center</t>
  </si>
  <si>
    <t>Bel Air Health Care Center</t>
  </si>
  <si>
    <t>Oak Park Nursing and Rehab Center</t>
  </si>
  <si>
    <t>Christian Home &amp; Rehab Center</t>
  </si>
  <si>
    <t>American Heritage Care Center</t>
  </si>
  <si>
    <t>Golden LivingCenter - Randolph</t>
  </si>
  <si>
    <t>Woodside Lutheran Home</t>
  </si>
  <si>
    <t>Columbia Health Care Center</t>
  </si>
  <si>
    <t>Algoma Medical Center &amp; LTCU</t>
  </si>
  <si>
    <t>Kewaunee</t>
  </si>
  <si>
    <t>Golden Living Center - Superior</t>
  </si>
  <si>
    <t>Knapp Haven Nursing Home</t>
  </si>
  <si>
    <t>Frederic Care Center</t>
  </si>
  <si>
    <t>Milwaukee County Rehab Center- Main Campus</t>
  </si>
  <si>
    <t>Sunny Ridge Health &amp; Rehabilitation Center</t>
  </si>
  <si>
    <t>Greentree Health &amp; Rehabilitation Center</t>
  </si>
  <si>
    <t>River's Bend Health &amp; Rehabilitation</t>
  </si>
  <si>
    <t>Golden LivingCenter - Kenosha</t>
  </si>
  <si>
    <t>Dove Healthcare Nursing and Rehab</t>
  </si>
  <si>
    <t>Beverly Living Center - Valley of Hayward</t>
  </si>
  <si>
    <t>Golden Living Center - Riverview</t>
  </si>
  <si>
    <t>Edgewater Haven</t>
  </si>
  <si>
    <t>Hamilton Care Center</t>
  </si>
  <si>
    <t>North Ridge Medical &amp; Rehab Center</t>
  </si>
  <si>
    <t>BROOKFIELD REHABILITATION CENTER</t>
  </si>
  <si>
    <t>Grancare Nursing &amp; Rehabilitation Center</t>
  </si>
  <si>
    <t>Good Samaritan Center - Fennimore</t>
  </si>
  <si>
    <t>Woodstock Health &amp; Rehab Center</t>
  </si>
  <si>
    <t xml:space="preserve">Clearview </t>
  </si>
  <si>
    <t xml:space="preserve">Golden Living Center - Fort Atkinson </t>
  </si>
  <si>
    <t>Southwest Health Center</t>
  </si>
  <si>
    <t>Clearview South</t>
  </si>
  <si>
    <t>American Lutheran Home-Menomonie</t>
  </si>
  <si>
    <t>Marquardt Memorial Manor, Inc.</t>
  </si>
  <si>
    <t>Colony Oaks Care Center</t>
  </si>
  <si>
    <t>HERITAGE NURSING HOME</t>
  </si>
  <si>
    <t>Juliette Manor</t>
  </si>
  <si>
    <t>Northern Lights Manor</t>
  </si>
  <si>
    <t>Bayfield</t>
  </si>
  <si>
    <t>Villa Maria Health Care Center</t>
  </si>
  <si>
    <t>Manitowoc Health Care Center</t>
  </si>
  <si>
    <t>Ashland Care Center</t>
  </si>
  <si>
    <t>Odd Fellow Home</t>
  </si>
  <si>
    <t>The Clairemont</t>
  </si>
  <si>
    <t xml:space="preserve">Sharpe Care </t>
  </si>
  <si>
    <t>Bloomfield Manor</t>
  </si>
  <si>
    <t>Iowa</t>
  </si>
  <si>
    <t>Brewster Village</t>
  </si>
  <si>
    <t>Belmont Care Center LLC.</t>
  </si>
  <si>
    <t>Weyauwega Health Care Center</t>
  </si>
  <si>
    <t>Sheltered Village of Ripon</t>
  </si>
  <si>
    <t>mr</t>
  </si>
  <si>
    <t>Crest View Nursing Home</t>
  </si>
  <si>
    <t>Wheaton Franciscan - Marian Franciscan</t>
  </si>
  <si>
    <t>Peabody Manor</t>
  </si>
  <si>
    <t>Rock Haven</t>
  </si>
  <si>
    <t>Family Heritage NH</t>
  </si>
  <si>
    <t>MITCHELL MANOR</t>
  </si>
  <si>
    <t>Middleton Village Nursing &amp; Rehab</t>
  </si>
  <si>
    <t>Friendly Village Nursing &amp; Rehab Center</t>
  </si>
  <si>
    <t>All About Life Rehabilitation Center</t>
  </si>
  <si>
    <t>St. Paul Elder Services</t>
  </si>
  <si>
    <t>Santa Maria Nursing Home</t>
  </si>
  <si>
    <t>Bethany St. Joseph Care Center</t>
  </si>
  <si>
    <t>Bornemann Nursing Home</t>
  </si>
  <si>
    <t>Golden Living Center - Ashland</t>
  </si>
  <si>
    <t>Clement Manor</t>
  </si>
  <si>
    <t>Nazareth Health &amp; Rehab. Center</t>
  </si>
  <si>
    <t>Willow Ridge</t>
  </si>
  <si>
    <t>Terraceview Living Center</t>
  </si>
  <si>
    <t>Colonial Manor Med &amp; Rehab</t>
  </si>
  <si>
    <t>Taylor Park</t>
  </si>
  <si>
    <t>WFH - LAKESHORE MANOR</t>
  </si>
  <si>
    <t>Franciscan Care &amp; Rehab Center</t>
  </si>
  <si>
    <t>MORNINGSIDE HEALTH CENTER</t>
  </si>
  <si>
    <t>Tri-County Memorial Nursing Home</t>
  </si>
  <si>
    <t>Sunrise Care Center, Inc.</t>
  </si>
  <si>
    <t>Masonic Health Care Center</t>
  </si>
  <si>
    <t>Sun Prairie Health Care Center</t>
  </si>
  <si>
    <t>Brown County Health Care Center</t>
  </si>
  <si>
    <t>RIDGEWOOD CARE CENTER</t>
  </si>
  <si>
    <t>Deerfield Care Center</t>
  </si>
  <si>
    <t>Rennes Health &amp; Rehab Center - East</t>
  </si>
  <si>
    <t>Montello Care Center</t>
  </si>
  <si>
    <t>Marquette</t>
  </si>
  <si>
    <t>Clark County Health Care Center</t>
  </si>
  <si>
    <t>FAIRHAVEN</t>
  </si>
  <si>
    <t>MEADOWVIEW MANOR</t>
  </si>
  <si>
    <t>Villa Marina Health and Rehab Center</t>
  </si>
  <si>
    <t>Villa Loretto Nursing Home</t>
  </si>
  <si>
    <t>Portage County HCC</t>
  </si>
  <si>
    <t>Strawberry Lane Medical &amp; Rehab Center</t>
  </si>
  <si>
    <t>Park View Health Center</t>
  </si>
  <si>
    <t>Heritage Manor</t>
  </si>
  <si>
    <t>Sheboygan Senior Community, Inc.</t>
  </si>
  <si>
    <t>St. Dominic Villa</t>
  </si>
  <si>
    <t>Willowdale Nursing &amp; Rehabilitation Center</t>
  </si>
  <si>
    <t>WILLIAMS BAY CARE CENTER</t>
  </si>
  <si>
    <t>Kewaunee Care Center</t>
  </si>
  <si>
    <t>Mulder Health Care Facility</t>
  </si>
  <si>
    <t>Golden LivingCenter - Village Gardens</t>
  </si>
  <si>
    <t>Evergreen Care Center</t>
  </si>
  <si>
    <t>Countryside Home</t>
  </si>
  <si>
    <t>Lakeside Nursing &amp; Rehabilitation</t>
  </si>
  <si>
    <t>Tomah Care Center</t>
  </si>
  <si>
    <t>Pine Manor Health Care Center</t>
  </si>
  <si>
    <t>Beloit Health &amp; Rehabilitation Center</t>
  </si>
  <si>
    <t>Upland Hills - Nursing and Rehab. Center</t>
  </si>
  <si>
    <t>Maryhill Manor, Inc.</t>
  </si>
  <si>
    <t>Rusk County Nursing Home</t>
  </si>
  <si>
    <t>Middle River Healthcare Center</t>
  </si>
  <si>
    <t>San Luis Medical &amp; Rehab Center</t>
  </si>
  <si>
    <t>Oakridge Gardens Nursing Center</t>
  </si>
  <si>
    <t>Capitol Lakes Health Center</t>
  </si>
  <si>
    <t>Shorehaven Health Center</t>
  </si>
  <si>
    <t>Burnett Medical Center-ECU</t>
  </si>
  <si>
    <t>Burnett</t>
  </si>
  <si>
    <t>Pine Haven Christian Home</t>
  </si>
  <si>
    <t>Mt. Carmel Health &amp; Rehab Center</t>
  </si>
  <si>
    <t>Eastside Rehabilitation Center</t>
  </si>
  <si>
    <t>St Croix Health Center</t>
  </si>
  <si>
    <t>Wild Rose Manor</t>
  </si>
  <si>
    <t>Waushara</t>
  </si>
  <si>
    <t>Syverson Lutheran Home</t>
  </si>
  <si>
    <t>Parkview Manor Health &amp; Rehab Center</t>
  </si>
  <si>
    <t>Golden Living Center - Three Oaks</t>
  </si>
  <si>
    <t>Good Shepherd Home</t>
  </si>
  <si>
    <t>Beverly LivingCenter - Sheboygan</t>
  </si>
  <si>
    <t>Willowcrest Care Center</t>
  </si>
  <si>
    <t>Trempealeau Co. Health Care Center</t>
  </si>
  <si>
    <t>Arcadia Nursing Home</t>
  </si>
  <si>
    <t>St. Marys Care Center</t>
  </si>
  <si>
    <t>Hope Health &amp; Rehabilitation Center</t>
  </si>
  <si>
    <t>Homestead Care Center</t>
  </si>
  <si>
    <t>Mount Carmel Care Center</t>
  </si>
  <si>
    <t>Memorial Hospital</t>
  </si>
  <si>
    <t>Franciscan Villa</t>
  </si>
  <si>
    <t>SAMARITAN HEALTH CENTER</t>
  </si>
  <si>
    <t>Golden LivingCenter - Florence</t>
  </si>
  <si>
    <t>Florence</t>
  </si>
  <si>
    <t>Rolling Hills</t>
  </si>
  <si>
    <t>The Woodlands of Oconto</t>
  </si>
  <si>
    <t>SHEBOYGAN PROGRESSIVE CARE CENTER</t>
  </si>
  <si>
    <t>St. Francis Home</t>
  </si>
  <si>
    <t>Mayville Nursing &amp; Rehabilitation Center</t>
  </si>
  <si>
    <t>St. Mary's Home for the Aged</t>
  </si>
  <si>
    <t>Rest Haven Nursing Home</t>
  </si>
  <si>
    <t>Mineral Point Care Center</t>
  </si>
  <si>
    <t>Manor Care Health Services - East</t>
  </si>
  <si>
    <t>Chippewa Manor Nursing Home</t>
  </si>
  <si>
    <t>Golden Living Center - Beaver Dam</t>
  </si>
  <si>
    <t>Wausau Manor</t>
  </si>
  <si>
    <t>St. Joseph's Nursing Home</t>
  </si>
  <si>
    <t>Evansville Manor</t>
  </si>
  <si>
    <t>Willowfield Nursing &amp; Rehabilitation Center</t>
  </si>
  <si>
    <t>St. Anne's Home for the Elderly</t>
  </si>
  <si>
    <t>American Lutheran-Mondovi</t>
  </si>
  <si>
    <t>Maple Lane Health Care Center</t>
  </si>
  <si>
    <t>Orchard Manor</t>
  </si>
  <si>
    <t>Fond Du Lac County Health Care Center</t>
  </si>
  <si>
    <t>MERCY RESIDENTIAL &amp; REHAB CTR</t>
  </si>
  <si>
    <t>ST. ANN REST HOME</t>
  </si>
  <si>
    <t>HIGHLAND HEIGHTS HCC</t>
  </si>
  <si>
    <t>Plymouth Care Center</t>
  </si>
  <si>
    <t>Reedsburg Area Senior Life Ctr</t>
  </si>
  <si>
    <t>Heritage of Elmwood</t>
  </si>
  <si>
    <t>Lancaster Care Center</t>
  </si>
  <si>
    <t>MENOMONEE FALLS HEALTH CARE CENTER</t>
  </si>
  <si>
    <t>Plum City Care Center</t>
  </si>
  <si>
    <t>Norwood Health Center</t>
  </si>
  <si>
    <t>Gray's Nursing Home</t>
  </si>
  <si>
    <t>Door County Mem Hosp Skilled Nursing Facility</t>
  </si>
  <si>
    <t>Cedar Springs Health &amp; Rehabilitation Center</t>
  </si>
  <si>
    <t>Sunnyview Healthcare Center Inc.</t>
  </si>
  <si>
    <t>Barron Memorial Medical Center</t>
  </si>
  <si>
    <t>Schmitt Woodland Hills Inc</t>
  </si>
  <si>
    <t>Bethel Center</t>
  </si>
  <si>
    <t>City View Nursing Home</t>
  </si>
  <si>
    <t>Colonial Center</t>
  </si>
  <si>
    <t>Ingleside, Inc.</t>
  </si>
  <si>
    <t>Karmenta Center</t>
  </si>
  <si>
    <t>Palmer Center</t>
  </si>
  <si>
    <t>Anna John Nursing Home</t>
  </si>
  <si>
    <t>Scen 20</t>
  </si>
  <si>
    <t>Average Two Picture Date CMIs</t>
  </si>
  <si>
    <t>NonDD BH PDs</t>
  </si>
  <si>
    <t>Qual. for Bedhold (Old Test)</t>
  </si>
  <si>
    <t>NonDD BH Rate</t>
  </si>
  <si>
    <t>Revenue Decrease</t>
  </si>
  <si>
    <t>Total NF Revenue</t>
  </si>
  <si>
    <t>% Decrease</t>
  </si>
  <si>
    <t>Qual. for Bedhold (New Test)</t>
  </si>
  <si>
    <t>Facility Impact of Change in Bed Hold Occupancy Criteria</t>
  </si>
  <si>
    <t>Unoccupied Beds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</si>
</sst>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_);_(@_)"/>
    <numFmt numFmtId="177" formatCode="_(* #,##0.0000_);_(* \(#,##0.0000\);_(* &quot;-&quot;????_);_(@_)"/>
    <numFmt numFmtId="178" formatCode="_(* #,##0.000_);_(* \(#,##0.000\);_(* &quot;-&quot;???_);_(@_)"/>
    <numFmt numFmtId="179" formatCode="\$#,##0_);\(\$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 quotePrefix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4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15" xfId="42" applyFont="1" applyBorder="1" applyAlignment="1">
      <alignment/>
    </xf>
    <xf numFmtId="43" fontId="0" fillId="0" borderId="17" xfId="42" applyFont="1" applyBorder="1" applyAlignment="1">
      <alignment/>
    </xf>
    <xf numFmtId="0" fontId="43" fillId="33" borderId="18" xfId="0" applyFont="1" applyFill="1" applyBorder="1" applyAlignment="1">
      <alignment horizontal="centerContinuous"/>
    </xf>
    <xf numFmtId="0" fontId="43" fillId="33" borderId="11" xfId="0" applyFont="1" applyFill="1" applyBorder="1" applyAlignment="1" quotePrefix="1">
      <alignment horizontal="left"/>
    </xf>
    <xf numFmtId="0" fontId="0" fillId="33" borderId="12" xfId="0" applyFill="1" applyBorder="1" applyAlignment="1">
      <alignment/>
    </xf>
    <xf numFmtId="165" fontId="0" fillId="33" borderId="11" xfId="42" applyNumberFormat="1" applyFont="1" applyFill="1" applyBorder="1" applyAlignment="1">
      <alignment/>
    </xf>
    <xf numFmtId="165" fontId="0" fillId="33" borderId="16" xfId="42" applyNumberFormat="1" applyFont="1" applyFill="1" applyBorder="1" applyAlignment="1">
      <alignment/>
    </xf>
    <xf numFmtId="165" fontId="0" fillId="33" borderId="12" xfId="42" applyNumberFormat="1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43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165" fontId="0" fillId="33" borderId="19" xfId="42" applyNumberFormat="1" applyFont="1" applyFill="1" applyBorder="1" applyAlignment="1">
      <alignment/>
    </xf>
    <xf numFmtId="165" fontId="0" fillId="33" borderId="21" xfId="42" applyNumberFormat="1" applyFont="1" applyFill="1" applyBorder="1" applyAlignment="1">
      <alignment/>
    </xf>
    <xf numFmtId="165" fontId="0" fillId="33" borderId="20" xfId="42" applyNumberFormat="1" applyFont="1" applyFill="1" applyBorder="1" applyAlignment="1">
      <alignment/>
    </xf>
    <xf numFmtId="0" fontId="45" fillId="3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21" xfId="42" applyFont="1" applyBorder="1" applyAlignment="1">
      <alignment/>
    </xf>
    <xf numFmtId="43" fontId="0" fillId="0" borderId="0" xfId="42" applyFont="1" applyBorder="1" applyAlignment="1">
      <alignment/>
    </xf>
    <xf numFmtId="167" fontId="0" fillId="0" borderId="13" xfId="57" applyNumberFormat="1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167" fontId="0" fillId="0" borderId="14" xfId="57" applyNumberFormat="1" applyFont="1" applyBorder="1" applyAlignment="1">
      <alignment/>
    </xf>
    <xf numFmtId="0" fontId="46" fillId="33" borderId="0" xfId="0" applyFont="1" applyFill="1" applyAlignment="1">
      <alignment/>
    </xf>
    <xf numFmtId="0" fontId="43" fillId="0" borderId="0" xfId="0" applyFont="1" applyAlignment="1">
      <alignment horizontal="center"/>
    </xf>
    <xf numFmtId="169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 indent="1"/>
    </xf>
    <xf numFmtId="169" fontId="0" fillId="0" borderId="10" xfId="44" applyNumberFormat="1" applyFont="1" applyBorder="1" applyAlignment="1">
      <alignment/>
    </xf>
    <xf numFmtId="0" fontId="43" fillId="33" borderId="20" xfId="0" applyFont="1" applyFill="1" applyBorder="1" applyAlignment="1">
      <alignment horizontal="centerContinuous"/>
    </xf>
    <xf numFmtId="0" fontId="43" fillId="33" borderId="19" xfId="0" applyFont="1" applyFill="1" applyBorder="1" applyAlignment="1">
      <alignment horizontal="centerContinuous"/>
    </xf>
    <xf numFmtId="0" fontId="43" fillId="33" borderId="18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7" fillId="33" borderId="0" xfId="0" applyFont="1" applyFill="1" applyAlignment="1" quotePrefix="1">
      <alignment horizontal="left"/>
    </xf>
    <xf numFmtId="0" fontId="0" fillId="0" borderId="17" xfId="0" applyBorder="1" applyAlignment="1" quotePrefix="1">
      <alignment horizontal="left"/>
    </xf>
    <xf numFmtId="167" fontId="0" fillId="0" borderId="0" xfId="57" applyNumberFormat="1" applyFont="1" applyBorder="1" applyAlignment="1">
      <alignment/>
    </xf>
    <xf numFmtId="167" fontId="0" fillId="0" borderId="15" xfId="57" applyNumberFormat="1" applyFont="1" applyBorder="1" applyAlignment="1">
      <alignment/>
    </xf>
    <xf numFmtId="167" fontId="0" fillId="0" borderId="10" xfId="57" applyNumberFormat="1" applyFont="1" applyBorder="1" applyAlignment="1">
      <alignment/>
    </xf>
    <xf numFmtId="167" fontId="0" fillId="0" borderId="17" xfId="57" applyNumberFormat="1" applyFont="1" applyBorder="1" applyAlignment="1">
      <alignment/>
    </xf>
    <xf numFmtId="0" fontId="46" fillId="33" borderId="0" xfId="0" applyFont="1" applyFill="1" applyAlignment="1" quotePrefix="1">
      <alignment horizontal="left"/>
    </xf>
    <xf numFmtId="44" fontId="0" fillId="0" borderId="0" xfId="44" applyFont="1" applyAlignment="1">
      <alignment/>
    </xf>
    <xf numFmtId="0" fontId="0" fillId="0" borderId="0" xfId="0" applyAlignment="1" quotePrefix="1">
      <alignment horizontal="left"/>
    </xf>
    <xf numFmtId="44" fontId="0" fillId="0" borderId="0" xfId="0" applyNumberFormat="1" applyAlignment="1">
      <alignment/>
    </xf>
    <xf numFmtId="164" fontId="0" fillId="0" borderId="10" xfId="42" applyNumberFormat="1" applyFont="1" applyBorder="1" applyAlignment="1">
      <alignment/>
    </xf>
    <xf numFmtId="167" fontId="0" fillId="0" borderId="10" xfId="0" applyNumberFormat="1" applyBorder="1" applyAlignment="1">
      <alignment/>
    </xf>
    <xf numFmtId="44" fontId="0" fillId="0" borderId="22" xfId="0" applyNumberFormat="1" applyBorder="1" applyAlignment="1">
      <alignment/>
    </xf>
    <xf numFmtId="167" fontId="0" fillId="0" borderId="15" xfId="57" applyNumberFormat="1" applyFont="1" applyFill="1" applyBorder="1" applyAlignment="1">
      <alignment/>
    </xf>
    <xf numFmtId="167" fontId="0" fillId="0" borderId="17" xfId="57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170" fontId="0" fillId="33" borderId="13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0" fillId="0" borderId="19" xfId="0" applyNumberFormat="1" applyBorder="1" applyAlignment="1">
      <alignment/>
    </xf>
    <xf numFmtId="170" fontId="0" fillId="34" borderId="20" xfId="42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70" fontId="0" fillId="0" borderId="17" xfId="42" applyNumberFormat="1" applyFont="1" applyBorder="1" applyAlignment="1">
      <alignment/>
    </xf>
    <xf numFmtId="170" fontId="0" fillId="33" borderId="17" xfId="42" applyNumberFormat="1" applyFont="1" applyFill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17" xfId="0" applyNumberFormat="1" applyBorder="1" applyAlignment="1">
      <alignment/>
    </xf>
    <xf numFmtId="165" fontId="0" fillId="0" borderId="23" xfId="0" applyNumberFormat="1" applyBorder="1" applyAlignment="1">
      <alignment horizontal="left" indent="1"/>
    </xf>
    <xf numFmtId="165" fontId="0" fillId="0" borderId="24" xfId="0" applyNumberFormat="1" applyBorder="1" applyAlignment="1">
      <alignment horizontal="left" indent="1"/>
    </xf>
    <xf numFmtId="165" fontId="0" fillId="0" borderId="23" xfId="0" applyNumberFormat="1" applyBorder="1" applyAlignment="1">
      <alignment horizontal="left" indent="2"/>
    </xf>
    <xf numFmtId="165" fontId="0" fillId="0" borderId="24" xfId="0" applyNumberFormat="1" applyBorder="1" applyAlignment="1">
      <alignment horizontal="left" indent="2"/>
    </xf>
    <xf numFmtId="165" fontId="0" fillId="0" borderId="23" xfId="0" applyNumberFormat="1" applyBorder="1" applyAlignment="1">
      <alignment horizontal="left" indent="3"/>
    </xf>
    <xf numFmtId="165" fontId="0" fillId="0" borderId="24" xfId="0" applyNumberFormat="1" applyBorder="1" applyAlignment="1">
      <alignment horizontal="left" indent="3"/>
    </xf>
    <xf numFmtId="170" fontId="0" fillId="0" borderId="25" xfId="0" applyNumberForma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24" xfId="0" applyNumberFormat="1" applyBorder="1" applyAlignment="1">
      <alignment/>
    </xf>
    <xf numFmtId="170" fontId="0" fillId="0" borderId="18" xfId="0" applyNumberFormat="1" applyBorder="1" applyAlignment="1">
      <alignment/>
    </xf>
    <xf numFmtId="0" fontId="48" fillId="0" borderId="0" xfId="0" applyFont="1" applyAlignment="1" quotePrefix="1">
      <alignment horizontal="left"/>
    </xf>
    <xf numFmtId="0" fontId="43" fillId="0" borderId="18" xfId="0" applyFont="1" applyBorder="1" applyAlignment="1">
      <alignment horizontal="centerContinuous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 wrapText="1"/>
    </xf>
    <xf numFmtId="165" fontId="43" fillId="0" borderId="18" xfId="0" applyNumberFormat="1" applyFont="1" applyBorder="1" applyAlignment="1">
      <alignment/>
    </xf>
    <xf numFmtId="0" fontId="0" fillId="0" borderId="11" xfId="0" applyBorder="1" applyAlignment="1" quotePrefix="1">
      <alignment horizontal="center"/>
    </xf>
    <xf numFmtId="43" fontId="0" fillId="0" borderId="11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0" fillId="0" borderId="16" xfId="42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19" xfId="57" applyNumberFormat="1" applyFont="1" applyBorder="1" applyAlignment="1">
      <alignment/>
    </xf>
    <xf numFmtId="167" fontId="0" fillId="0" borderId="21" xfId="57" applyNumberFormat="1" applyFont="1" applyBorder="1" applyAlignment="1">
      <alignment/>
    </xf>
    <xf numFmtId="167" fontId="0" fillId="0" borderId="20" xfId="57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167" fontId="48" fillId="0" borderId="0" xfId="57" applyNumberFormat="1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164" fontId="0" fillId="0" borderId="26" xfId="42" applyNumberFormat="1" applyFont="1" applyBorder="1" applyAlignment="1">
      <alignment/>
    </xf>
    <xf numFmtId="164" fontId="0" fillId="0" borderId="28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0" fontId="0" fillId="0" borderId="12" xfId="0" applyBorder="1" applyAlignment="1" quotePrefix="1">
      <alignment horizontal="left"/>
    </xf>
    <xf numFmtId="164" fontId="0" fillId="0" borderId="11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27" xfId="0" applyBorder="1" applyAlignment="1" quotePrefix="1">
      <alignment horizontal="left"/>
    </xf>
    <xf numFmtId="43" fontId="0" fillId="0" borderId="0" xfId="0" applyNumberFormat="1" applyAlignment="1">
      <alignment/>
    </xf>
    <xf numFmtId="43" fontId="0" fillId="0" borderId="26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2" xfId="42" applyFont="1" applyBorder="1" applyAlignment="1">
      <alignment/>
    </xf>
    <xf numFmtId="167" fontId="0" fillId="0" borderId="26" xfId="57" applyNumberFormat="1" applyFont="1" applyBorder="1" applyAlignment="1">
      <alignment/>
    </xf>
    <xf numFmtId="167" fontId="0" fillId="0" borderId="28" xfId="57" applyNumberFormat="1" applyFont="1" applyBorder="1" applyAlignment="1">
      <alignment/>
    </xf>
    <xf numFmtId="167" fontId="0" fillId="0" borderId="27" xfId="57" applyNumberFormat="1" applyFont="1" applyBorder="1" applyAlignment="1">
      <alignment/>
    </xf>
    <xf numFmtId="167" fontId="0" fillId="0" borderId="11" xfId="57" applyNumberFormat="1" applyFont="1" applyBorder="1" applyAlignment="1">
      <alignment/>
    </xf>
    <xf numFmtId="167" fontId="0" fillId="0" borderId="16" xfId="57" applyNumberFormat="1" applyFont="1" applyBorder="1" applyAlignment="1">
      <alignment/>
    </xf>
    <xf numFmtId="167" fontId="0" fillId="0" borderId="12" xfId="57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Continuous"/>
    </xf>
    <xf numFmtId="0" fontId="5" fillId="0" borderId="18" xfId="0" applyFont="1" applyBorder="1" applyAlignment="1" quotePrefix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 quotePrefix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 quotePrefix="1">
      <alignment horizontal="center" wrapText="1"/>
    </xf>
    <xf numFmtId="0" fontId="5" fillId="0" borderId="18" xfId="0" applyFont="1" applyFill="1" applyBorder="1" applyAlignment="1">
      <alignment horizontal="center"/>
    </xf>
    <xf numFmtId="0" fontId="0" fillId="0" borderId="25" xfId="0" applyBorder="1" applyAlignment="1">
      <alignment/>
    </xf>
    <xf numFmtId="165" fontId="0" fillId="0" borderId="25" xfId="42" applyNumberFormat="1" applyFont="1" applyFill="1" applyBorder="1" applyAlignment="1">
      <alignment/>
    </xf>
    <xf numFmtId="165" fontId="0" fillId="0" borderId="25" xfId="42" applyNumberFormat="1" applyFont="1" applyBorder="1" applyAlignment="1">
      <alignment/>
    </xf>
    <xf numFmtId="3" fontId="0" fillId="0" borderId="0" xfId="0" applyNumberFormat="1" applyBorder="1" applyAlignment="1">
      <alignment/>
    </xf>
    <xf numFmtId="165" fontId="4" fillId="0" borderId="25" xfId="42" applyNumberFormat="1" applyFont="1" applyBorder="1" applyAlignment="1">
      <alignment/>
    </xf>
    <xf numFmtId="43" fontId="0" fillId="0" borderId="25" xfId="42" applyFont="1" applyBorder="1" applyAlignment="1">
      <alignment/>
    </xf>
    <xf numFmtId="167" fontId="0" fillId="0" borderId="25" xfId="57" applyNumberFormat="1" applyFont="1" applyBorder="1" applyAlignment="1">
      <alignment horizontal="center"/>
    </xf>
    <xf numFmtId="0" fontId="0" fillId="0" borderId="23" xfId="0" applyBorder="1" applyAlignment="1">
      <alignment/>
    </xf>
    <xf numFmtId="165" fontId="0" fillId="0" borderId="23" xfId="42" applyNumberFormat="1" applyFont="1" applyFill="1" applyBorder="1" applyAlignment="1">
      <alignment/>
    </xf>
    <xf numFmtId="165" fontId="0" fillId="0" borderId="23" xfId="42" applyNumberFormat="1" applyFont="1" applyBorder="1" applyAlignment="1">
      <alignment/>
    </xf>
    <xf numFmtId="165" fontId="4" fillId="0" borderId="23" xfId="42" applyNumberFormat="1" applyFont="1" applyBorder="1" applyAlignment="1">
      <alignment/>
    </xf>
    <xf numFmtId="43" fontId="0" fillId="0" borderId="23" xfId="42" applyFont="1" applyBorder="1" applyAlignment="1">
      <alignment/>
    </xf>
    <xf numFmtId="167" fontId="0" fillId="0" borderId="23" xfId="57" applyNumberFormat="1" applyFont="1" applyBorder="1" applyAlignment="1">
      <alignment horizontal="center"/>
    </xf>
    <xf numFmtId="170" fontId="4" fillId="0" borderId="23" xfId="42" applyNumberFormat="1" applyFont="1" applyFill="1" applyBorder="1" applyAlignment="1">
      <alignment/>
    </xf>
    <xf numFmtId="165" fontId="4" fillId="0" borderId="23" xfId="42" applyNumberFormat="1" applyFont="1" applyFill="1" applyBorder="1" applyAlignment="1">
      <alignment/>
    </xf>
    <xf numFmtId="43" fontId="0" fillId="0" borderId="23" xfId="42" applyFont="1" applyFill="1" applyBorder="1" applyAlignment="1">
      <alignment/>
    </xf>
    <xf numFmtId="167" fontId="0" fillId="0" borderId="23" xfId="57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0" fillId="0" borderId="24" xfId="42" applyNumberFormat="1" applyFont="1" applyBorder="1" applyAlignment="1">
      <alignment/>
    </xf>
    <xf numFmtId="165" fontId="4" fillId="0" borderId="24" xfId="42" applyNumberFormat="1" applyFont="1" applyBorder="1" applyAlignment="1">
      <alignment/>
    </xf>
    <xf numFmtId="43" fontId="0" fillId="0" borderId="24" xfId="42" applyFont="1" applyBorder="1" applyAlignment="1">
      <alignment/>
    </xf>
    <xf numFmtId="167" fontId="0" fillId="0" borderId="24" xfId="57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8" xfId="0" applyNumberFormat="1" applyFill="1" applyBorder="1" applyAlignment="1">
      <alignment/>
    </xf>
    <xf numFmtId="43" fontId="0" fillId="0" borderId="18" xfId="42" applyFont="1" applyBorder="1" applyAlignment="1">
      <alignment/>
    </xf>
    <xf numFmtId="170" fontId="0" fillId="0" borderId="18" xfId="42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25" xfId="0" applyFont="1" applyFill="1" applyBorder="1" applyAlignment="1">
      <alignment horizontal="centerContinuous"/>
    </xf>
    <xf numFmtId="0" fontId="5" fillId="0" borderId="25" xfId="0" applyFont="1" applyFill="1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5" fillId="0" borderId="24" xfId="0" applyFont="1" applyFill="1" applyBorder="1" applyAlignment="1">
      <alignment horizontal="center"/>
    </xf>
    <xf numFmtId="15" fontId="5" fillId="0" borderId="1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 quotePrefix="1">
      <alignment horizontal="center"/>
    </xf>
    <xf numFmtId="171" fontId="0" fillId="0" borderId="25" xfId="42" applyNumberFormat="1" applyFont="1" applyFill="1" applyBorder="1" applyAlignment="1">
      <alignment/>
    </xf>
    <xf numFmtId="171" fontId="4" fillId="0" borderId="25" xfId="42" applyNumberFormat="1" applyFont="1" applyFill="1" applyBorder="1" applyAlignment="1">
      <alignment/>
    </xf>
    <xf numFmtId="170" fontId="0" fillId="0" borderId="25" xfId="42" applyNumberFormat="1" applyFont="1" applyFill="1" applyBorder="1" applyAlignment="1">
      <alignment/>
    </xf>
    <xf numFmtId="170" fontId="4" fillId="0" borderId="25" xfId="42" applyNumberFormat="1" applyFont="1" applyFill="1" applyBorder="1" applyAlignment="1">
      <alignment/>
    </xf>
    <xf numFmtId="171" fontId="0" fillId="0" borderId="23" xfId="42" applyNumberFormat="1" applyFont="1" applyFill="1" applyBorder="1" applyAlignment="1">
      <alignment/>
    </xf>
    <xf numFmtId="171" fontId="4" fillId="0" borderId="23" xfId="42" applyNumberFormat="1" applyFont="1" applyFill="1" applyBorder="1" applyAlignment="1">
      <alignment/>
    </xf>
    <xf numFmtId="171" fontId="0" fillId="0" borderId="24" xfId="42" applyNumberFormat="1" applyFont="1" applyFill="1" applyBorder="1" applyAlignment="1">
      <alignment/>
    </xf>
    <xf numFmtId="171" fontId="4" fillId="0" borderId="24" xfId="42" applyNumberFormat="1" applyFont="1" applyFill="1" applyBorder="1" applyAlignment="1">
      <alignment/>
    </xf>
    <xf numFmtId="171" fontId="0" fillId="0" borderId="18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4" fontId="4" fillId="0" borderId="0" xfId="44" applyFont="1" applyFill="1" applyAlignment="1">
      <alignment/>
    </xf>
    <xf numFmtId="0" fontId="5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167" fontId="0" fillId="0" borderId="25" xfId="57" applyNumberFormat="1" applyFont="1" applyFill="1" applyBorder="1" applyAlignment="1">
      <alignment horizontal="center"/>
    </xf>
    <xf numFmtId="167" fontId="0" fillId="0" borderId="24" xfId="5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43" fillId="0" borderId="25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170" fontId="4" fillId="0" borderId="24" xfId="42" applyNumberFormat="1" applyFont="1" applyFill="1" applyBorder="1" applyAlignment="1">
      <alignment/>
    </xf>
    <xf numFmtId="167" fontId="4" fillId="0" borderId="25" xfId="57" applyNumberFormat="1" applyFont="1" applyFill="1" applyBorder="1" applyAlignment="1">
      <alignment horizontal="center"/>
    </xf>
    <xf numFmtId="167" fontId="4" fillId="0" borderId="23" xfId="57" applyNumberFormat="1" applyFont="1" applyFill="1" applyBorder="1" applyAlignment="1">
      <alignment horizontal="center"/>
    </xf>
    <xf numFmtId="167" fontId="4" fillId="0" borderId="24" xfId="57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 quotePrefix="1">
      <alignment horizontal="left"/>
    </xf>
    <xf numFmtId="165" fontId="0" fillId="0" borderId="0" xfId="42" applyNumberFormat="1" applyFont="1" applyAlignment="1">
      <alignment/>
    </xf>
    <xf numFmtId="0" fontId="5" fillId="0" borderId="29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169" fontId="43" fillId="35" borderId="31" xfId="44" applyNumberFormat="1" applyFont="1" applyFill="1" applyBorder="1" applyAlignment="1">
      <alignment/>
    </xf>
    <xf numFmtId="169" fontId="43" fillId="35" borderId="32" xfId="44" applyNumberFormat="1" applyFont="1" applyFill="1" applyBorder="1" applyAlignment="1">
      <alignment/>
    </xf>
    <xf numFmtId="169" fontId="43" fillId="0" borderId="32" xfId="44" applyNumberFormat="1" applyFont="1" applyFill="1" applyBorder="1" applyAlignment="1">
      <alignment/>
    </xf>
    <xf numFmtId="0" fontId="43" fillId="0" borderId="33" xfId="0" applyFont="1" applyBorder="1" applyAlignment="1">
      <alignment horizontal="centerContinuous"/>
    </xf>
    <xf numFmtId="0" fontId="43" fillId="0" borderId="34" xfId="0" applyFont="1" applyFill="1" applyBorder="1" applyAlignment="1">
      <alignment horizontal="centerContinuous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37" fontId="0" fillId="0" borderId="0" xfId="42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7" fontId="0" fillId="0" borderId="0" xfId="57" applyNumberFormat="1" applyFon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37" fontId="4" fillId="0" borderId="0" xfId="42" applyNumberFormat="1" applyFont="1" applyFill="1" applyAlignment="1">
      <alignment horizontal="center"/>
    </xf>
    <xf numFmtId="0" fontId="43" fillId="0" borderId="33" xfId="0" applyFont="1" applyFill="1" applyBorder="1" applyAlignment="1">
      <alignment horizontal="centerContinuous"/>
    </xf>
    <xf numFmtId="0" fontId="43" fillId="0" borderId="37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Continuous" wrapText="1"/>
    </xf>
    <xf numFmtId="0" fontId="49" fillId="0" borderId="30" xfId="0" applyFont="1" applyBorder="1" applyAlignment="1">
      <alignment horizontal="centerContinuous" vertical="center"/>
    </xf>
    <xf numFmtId="0" fontId="49" fillId="0" borderId="33" xfId="0" applyFont="1" applyBorder="1" applyAlignment="1">
      <alignment horizontal="centerContinuous" vertical="center"/>
    </xf>
    <xf numFmtId="0" fontId="49" fillId="0" borderId="34" xfId="0" applyFont="1" applyBorder="1" applyAlignment="1">
      <alignment horizontal="centerContinuous" vertical="center"/>
    </xf>
    <xf numFmtId="0" fontId="43" fillId="33" borderId="19" xfId="0" applyFont="1" applyFill="1" applyBorder="1" applyAlignment="1" quotePrefix="1">
      <alignment horizontal="center" vertical="center" wrapText="1"/>
    </xf>
    <xf numFmtId="0" fontId="43" fillId="33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5" fontId="0" fillId="0" borderId="0" xfId="42" applyNumberFormat="1" applyFont="1" applyFill="1" applyAlignment="1">
      <alignment/>
    </xf>
    <xf numFmtId="167" fontId="0" fillId="0" borderId="0" xfId="57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8" xfId="0" applyFont="1" applyFill="1" applyBorder="1" applyAlignment="1" quotePrefix="1">
      <alignment horizontal="center" vertical="center" wrapText="1"/>
    </xf>
    <xf numFmtId="165" fontId="4" fillId="0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57" applyNumberFormat="1" applyFont="1" applyAlignment="1">
      <alignment/>
    </xf>
    <xf numFmtId="165" fontId="0" fillId="0" borderId="0" xfId="42" applyNumberFormat="1" applyFont="1" applyFill="1" applyAlignment="1">
      <alignment horizontal="center"/>
    </xf>
    <xf numFmtId="165" fontId="4" fillId="35" borderId="0" xfId="42" applyNumberFormat="1" applyFont="1" applyFill="1" applyAlignment="1">
      <alignment horizontal="center"/>
    </xf>
    <xf numFmtId="169" fontId="0" fillId="0" borderId="0" xfId="44" applyNumberFormat="1" applyFont="1" applyAlignment="1">
      <alignment/>
    </xf>
    <xf numFmtId="0" fontId="47" fillId="33" borderId="0" xfId="0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165" fontId="4" fillId="35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7" fontId="0" fillId="0" borderId="10" xfId="57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4" fillId="0" borderId="10" xfId="42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167" fontId="0" fillId="0" borderId="10" xfId="57" applyNumberFormat="1" applyFont="1" applyBorder="1" applyAlignment="1">
      <alignment/>
    </xf>
    <xf numFmtId="0" fontId="43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43" fillId="0" borderId="46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9" fillId="0" borderId="30" xfId="0" applyFont="1" applyBorder="1" applyAlignment="1" quotePrefix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/>
    </xf>
    <xf numFmtId="0" fontId="43" fillId="0" borderId="4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16</xdr:col>
      <xdr:colOff>152400</xdr:colOff>
      <xdr:row>31</xdr:row>
      <xdr:rowOff>19050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90600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J7" sqref="J7"/>
    </sheetView>
  </sheetViews>
  <sheetFormatPr defaultColWidth="9.140625" defaultRowHeight="15"/>
  <cols>
    <col min="2" max="8" width="12.7109375" style="0" customWidth="1"/>
  </cols>
  <sheetData>
    <row r="1" spans="1:8" ht="23.25">
      <c r="A1" s="66" t="s">
        <v>40</v>
      </c>
      <c r="B1" s="3"/>
      <c r="C1" s="3"/>
      <c r="D1" s="3"/>
      <c r="E1" s="3"/>
      <c r="F1" s="3"/>
      <c r="G1" s="3"/>
      <c r="H1" s="3"/>
    </row>
    <row r="2" ht="6.75" customHeight="1"/>
    <row r="3" spans="1:7" ht="15">
      <c r="A3" s="284" t="s">
        <v>17</v>
      </c>
      <c r="B3" s="25" t="s">
        <v>34</v>
      </c>
      <c r="C3" s="25"/>
      <c r="D3" s="55" t="s">
        <v>35</v>
      </c>
      <c r="E3" s="56"/>
      <c r="F3" s="25" t="s">
        <v>36</v>
      </c>
      <c r="G3" s="25"/>
    </row>
    <row r="4" spans="1:7" ht="15">
      <c r="A4" s="284"/>
      <c r="B4" s="57" t="s">
        <v>15</v>
      </c>
      <c r="C4" s="57" t="s">
        <v>16</v>
      </c>
      <c r="D4" s="58" t="s">
        <v>15</v>
      </c>
      <c r="E4" s="59" t="s">
        <v>16</v>
      </c>
      <c r="F4" s="57" t="s">
        <v>15</v>
      </c>
      <c r="G4" s="57" t="s">
        <v>16</v>
      </c>
    </row>
    <row r="5" spans="1:7" ht="15">
      <c r="A5" s="40">
        <v>2</v>
      </c>
      <c r="B5" s="44">
        <v>66.94</v>
      </c>
      <c r="C5" s="45">
        <v>63.58</v>
      </c>
      <c r="D5" s="41">
        <v>11.2</v>
      </c>
      <c r="E5" s="41">
        <v>13.72</v>
      </c>
      <c r="F5" s="44">
        <v>44.79</v>
      </c>
      <c r="G5" s="45">
        <v>42.54</v>
      </c>
    </row>
    <row r="6" spans="1:7" ht="15">
      <c r="A6" s="105" t="s">
        <v>79</v>
      </c>
      <c r="B6" s="106">
        <v>68.15</v>
      </c>
      <c r="C6" s="107">
        <v>65.11</v>
      </c>
      <c r="D6" s="108">
        <v>11.4</v>
      </c>
      <c r="E6" s="108">
        <v>14.05</v>
      </c>
      <c r="F6" s="106">
        <v>45.6</v>
      </c>
      <c r="G6" s="107">
        <v>43.56</v>
      </c>
    </row>
    <row r="7" spans="1:7" ht="15">
      <c r="A7" s="10" t="s">
        <v>33</v>
      </c>
      <c r="B7" s="73">
        <f aca="true" t="shared" si="0" ref="B7:G7">B6/B$5</f>
        <v>1.0180758888556918</v>
      </c>
      <c r="C7" s="74">
        <f t="shared" si="0"/>
        <v>1.0240641711229947</v>
      </c>
      <c r="D7" s="73">
        <f t="shared" si="0"/>
        <v>1.017857142857143</v>
      </c>
      <c r="E7" s="74">
        <f t="shared" si="0"/>
        <v>1.0240524781341107</v>
      </c>
      <c r="F7" s="73">
        <f t="shared" si="0"/>
        <v>1.0180843938379103</v>
      </c>
      <c r="G7" s="74">
        <f t="shared" si="0"/>
        <v>1.0239774330042315</v>
      </c>
    </row>
    <row r="8" spans="1:7" ht="15">
      <c r="A8" s="105">
        <v>10</v>
      </c>
      <c r="B8" s="106">
        <v>70.13</v>
      </c>
      <c r="C8" s="107">
        <v>65.11</v>
      </c>
      <c r="D8" s="108">
        <v>11.73</v>
      </c>
      <c r="E8" s="108">
        <v>14.05</v>
      </c>
      <c r="F8" s="106">
        <v>45.6</v>
      </c>
      <c r="G8" s="107">
        <v>43.56</v>
      </c>
    </row>
    <row r="9" spans="1:7" ht="15">
      <c r="A9" s="10" t="s">
        <v>33</v>
      </c>
      <c r="B9" s="73">
        <f aca="true" t="shared" si="1" ref="B9:G9">B8/B$5</f>
        <v>1.0476546160740963</v>
      </c>
      <c r="C9" s="74">
        <f t="shared" si="1"/>
        <v>1.0240641711229947</v>
      </c>
      <c r="D9" s="73">
        <f t="shared" si="1"/>
        <v>1.0473214285714287</v>
      </c>
      <c r="E9" s="74">
        <f t="shared" si="1"/>
        <v>1.0240524781341107</v>
      </c>
      <c r="F9" s="73">
        <f t="shared" si="1"/>
        <v>1.0180843938379103</v>
      </c>
      <c r="G9" s="74">
        <f t="shared" si="1"/>
        <v>1.0239774330042315</v>
      </c>
    </row>
    <row r="10" spans="1:7" ht="15">
      <c r="A10" s="105">
        <v>16</v>
      </c>
      <c r="B10" s="106">
        <v>68.35</v>
      </c>
      <c r="C10" s="107">
        <v>65.11</v>
      </c>
      <c r="D10" s="108">
        <v>11.44</v>
      </c>
      <c r="E10" s="108">
        <v>14.05</v>
      </c>
      <c r="F10" s="106">
        <v>45.73</v>
      </c>
      <c r="G10" s="107">
        <v>43.56</v>
      </c>
    </row>
    <row r="11" spans="1:7" ht="15">
      <c r="A11" s="10" t="s">
        <v>33</v>
      </c>
      <c r="B11" s="73">
        <f aca="true" t="shared" si="2" ref="B11:G11">B10/B$5</f>
        <v>1.021063639079773</v>
      </c>
      <c r="C11" s="74">
        <f t="shared" si="2"/>
        <v>1.0240641711229947</v>
      </c>
      <c r="D11" s="73">
        <f t="shared" si="2"/>
        <v>1.0214285714285714</v>
      </c>
      <c r="E11" s="74">
        <f t="shared" si="2"/>
        <v>1.0240524781341107</v>
      </c>
      <c r="F11" s="73">
        <f t="shared" si="2"/>
        <v>1.020986827416834</v>
      </c>
      <c r="G11" s="74">
        <f t="shared" si="2"/>
        <v>1.0239774330042315</v>
      </c>
    </row>
    <row r="12" spans="1:7" ht="15">
      <c r="A12" s="105">
        <v>20</v>
      </c>
      <c r="B12" s="106">
        <v>69.48</v>
      </c>
      <c r="C12" s="107">
        <v>65.11</v>
      </c>
      <c r="D12" s="108">
        <v>11.63</v>
      </c>
      <c r="E12" s="108">
        <v>14.05</v>
      </c>
      <c r="F12" s="106">
        <v>45.73</v>
      </c>
      <c r="G12" s="107">
        <v>43.56</v>
      </c>
    </row>
    <row r="13" spans="1:7" ht="15">
      <c r="A13" s="10" t="s">
        <v>33</v>
      </c>
      <c r="B13" s="73">
        <f aca="true" t="shared" si="3" ref="B13:G13">B12/B$5</f>
        <v>1.037944427845832</v>
      </c>
      <c r="C13" s="74">
        <f t="shared" si="3"/>
        <v>1.0240641711229947</v>
      </c>
      <c r="D13" s="73">
        <f t="shared" si="3"/>
        <v>1.0383928571428573</v>
      </c>
      <c r="E13" s="74">
        <f t="shared" si="3"/>
        <v>1.0240524781341107</v>
      </c>
      <c r="F13" s="73">
        <f t="shared" si="3"/>
        <v>1.020986827416834</v>
      </c>
      <c r="G13" s="74">
        <f t="shared" si="3"/>
        <v>1.0239774330042315</v>
      </c>
    </row>
    <row r="14" ht="30.75" customHeight="1"/>
    <row r="15" spans="1:8" ht="23.25">
      <c r="A15" s="49" t="s">
        <v>18</v>
      </c>
      <c r="B15" s="3"/>
      <c r="C15" s="3"/>
      <c r="D15" s="3"/>
      <c r="E15" s="3"/>
      <c r="F15" s="3"/>
      <c r="G15" s="3"/>
      <c r="H15" s="3"/>
    </row>
    <row r="16" ht="11.25" customHeight="1"/>
    <row r="17" spans="6:8" ht="15">
      <c r="F17" s="50" t="s">
        <v>15</v>
      </c>
      <c r="G17" s="50"/>
      <c r="H17" s="50" t="s">
        <v>16</v>
      </c>
    </row>
    <row r="18" spans="6:8" ht="15">
      <c r="F18" s="50"/>
      <c r="G18" s="50"/>
      <c r="H18" s="50"/>
    </row>
    <row r="19" spans="1:8" ht="15">
      <c r="A19" s="53">
        <v>1</v>
      </c>
      <c r="B19" t="s">
        <v>19</v>
      </c>
      <c r="F19" s="51">
        <v>12772746.417846506</v>
      </c>
      <c r="H19" s="51">
        <v>422413.1308685871</v>
      </c>
    </row>
    <row r="20" spans="1:8" ht="15">
      <c r="A20" s="53"/>
      <c r="B20" s="118" t="s">
        <v>87</v>
      </c>
      <c r="F20" s="119">
        <f>F19/Results!H9/1000</f>
        <v>0.015193529576042567</v>
      </c>
      <c r="G20" s="118"/>
      <c r="H20" s="119">
        <f>H19/Results!N9/1000</f>
        <v>0.01855227420535483</v>
      </c>
    </row>
    <row r="21" ht="15">
      <c r="A21" s="53"/>
    </row>
    <row r="22" spans="1:8" ht="15">
      <c r="A22" s="53">
        <v>2</v>
      </c>
      <c r="B22" s="68" t="s">
        <v>31</v>
      </c>
      <c r="F22" s="51">
        <v>0</v>
      </c>
      <c r="H22" s="51">
        <v>0</v>
      </c>
    </row>
    <row r="23" ht="15">
      <c r="A23" s="53"/>
    </row>
    <row r="24" spans="1:8" ht="15">
      <c r="A24" s="53">
        <v>3</v>
      </c>
      <c r="B24" t="s">
        <v>20</v>
      </c>
      <c r="F24" s="54">
        <v>6408804.567097994</v>
      </c>
      <c r="H24" s="54">
        <v>392194.32434051624</v>
      </c>
    </row>
    <row r="26" spans="2:8" ht="15">
      <c r="B26" t="s">
        <v>7</v>
      </c>
      <c r="F26" s="52">
        <f>SUM(F19:F24)</f>
        <v>19181551.00013803</v>
      </c>
      <c r="H26" s="52">
        <f>SUM(H19:H24)</f>
        <v>814607.4737613776</v>
      </c>
    </row>
    <row r="29" spans="1:8" ht="23.25">
      <c r="A29" s="66" t="s">
        <v>23</v>
      </c>
      <c r="B29" s="49"/>
      <c r="C29" s="49"/>
      <c r="D29" s="49"/>
      <c r="E29" s="49"/>
      <c r="F29" s="49"/>
      <c r="G29" s="49"/>
      <c r="H29" s="49"/>
    </row>
    <row r="31" spans="6:8" ht="15">
      <c r="F31" s="50" t="s">
        <v>15</v>
      </c>
      <c r="G31" s="50"/>
      <c r="H31" s="50" t="s">
        <v>16</v>
      </c>
    </row>
    <row r="33" spans="1:8" ht="15">
      <c r="A33" s="53">
        <v>1</v>
      </c>
      <c r="B33" t="s">
        <v>24</v>
      </c>
      <c r="F33" s="67">
        <v>170</v>
      </c>
      <c r="H33" s="67">
        <v>778</v>
      </c>
    </row>
    <row r="34" ht="15">
      <c r="A34" s="53"/>
    </row>
    <row r="35" spans="1:8" ht="15">
      <c r="A35" s="53">
        <v>2</v>
      </c>
      <c r="B35" t="s">
        <v>25</v>
      </c>
      <c r="F35" s="70">
        <v>30.4</v>
      </c>
      <c r="H35" s="70">
        <v>30.4</v>
      </c>
    </row>
    <row r="36" ht="15">
      <c r="A36" s="53"/>
    </row>
    <row r="37" spans="1:8" ht="15">
      <c r="A37" s="53">
        <v>3</v>
      </c>
      <c r="B37" t="s">
        <v>26</v>
      </c>
      <c r="F37" s="67">
        <f>F33/F35</f>
        <v>5.592105263157895</v>
      </c>
      <c r="H37" s="67">
        <f>H33/H35</f>
        <v>25.592105263157897</v>
      </c>
    </row>
    <row r="39" spans="1:8" ht="15">
      <c r="A39" s="53">
        <v>4</v>
      </c>
      <c r="B39" t="s">
        <v>27</v>
      </c>
      <c r="F39" s="71">
        <v>0.905</v>
      </c>
      <c r="H39" s="71">
        <v>0.905</v>
      </c>
    </row>
    <row r="41" spans="1:8" ht="15">
      <c r="A41" s="53">
        <v>5</v>
      </c>
      <c r="B41" s="68" t="s">
        <v>28</v>
      </c>
      <c r="F41" s="69">
        <f>F37/F39</f>
        <v>6.17912183774353</v>
      </c>
      <c r="H41" s="69">
        <f>H37/H39</f>
        <v>28.27856935155569</v>
      </c>
    </row>
    <row r="43" spans="1:8" ht="15">
      <c r="A43" s="53">
        <v>6</v>
      </c>
      <c r="B43" t="s">
        <v>29</v>
      </c>
      <c r="F43" s="71">
        <v>0.64</v>
      </c>
      <c r="H43" s="71">
        <v>0.995</v>
      </c>
    </row>
    <row r="45" spans="1:8" ht="15.75" thickBot="1">
      <c r="A45" s="53">
        <v>7</v>
      </c>
      <c r="B45" s="68" t="s">
        <v>30</v>
      </c>
      <c r="F45" s="72">
        <f>F41/F43</f>
        <v>9.654877871474266</v>
      </c>
      <c r="H45" s="72">
        <f>H41/H43</f>
        <v>28.420672715131346</v>
      </c>
    </row>
    <row r="46" ht="15.75" thickTop="1"/>
  </sheetData>
  <sheetProtection/>
  <mergeCells count="1">
    <mergeCell ref="A3:A4"/>
  </mergeCells>
  <printOptions/>
  <pageMargins left="0.7" right="0.7" top="0.75" bottom="0.75" header="0.3" footer="0.3"/>
  <pageSetup fitToHeight="1" fitToWidth="1" horizontalDpi="300" verticalDpi="300" orientation="portrait" scale="92" r:id="rId1"/>
  <headerFooter>
    <oddFooter>&amp;LCHSRA, UW - Madison&amp;R&amp;D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pane ySplit="4" topLeftCell="A86" activePane="bottomLeft" state="frozen"/>
      <selection pane="topLeft" activeCell="A1" sqref="A1"/>
      <selection pane="bottomLeft" activeCell="H111" sqref="H111"/>
    </sheetView>
  </sheetViews>
  <sheetFormatPr defaultColWidth="9.140625" defaultRowHeight="15"/>
  <cols>
    <col min="1" max="1" width="5.8515625" style="0" customWidth="1"/>
    <col min="2" max="2" width="68.140625" style="0" customWidth="1"/>
    <col min="3" max="4" width="10.7109375" style="0" customWidth="1"/>
    <col min="5" max="6" width="10.7109375" style="0" hidden="1" customWidth="1"/>
    <col min="7" max="10" width="10.7109375" style="0" customWidth="1"/>
    <col min="11" max="12" width="10.7109375" style="0" hidden="1" customWidth="1"/>
    <col min="13" max="14" width="10.7109375" style="0" customWidth="1"/>
    <col min="15" max="15" width="13.28125" style="0" bestFit="1" customWidth="1"/>
    <col min="16" max="16" width="11.140625" style="0" customWidth="1"/>
    <col min="17" max="26" width="10.57421875" style="0" bestFit="1" customWidth="1"/>
  </cols>
  <sheetData>
    <row r="1" spans="1:14" ht="26.25">
      <c r="A1" s="60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ht="15">
      <c r="A3" s="285" t="s">
        <v>12</v>
      </c>
      <c r="B3" s="285"/>
      <c r="C3" s="25" t="s">
        <v>1</v>
      </c>
      <c r="D3" s="25"/>
      <c r="E3" s="25"/>
      <c r="F3" s="25"/>
      <c r="G3" s="25"/>
      <c r="H3" s="25"/>
      <c r="I3" s="25" t="s">
        <v>2</v>
      </c>
      <c r="J3" s="25"/>
      <c r="K3" s="25"/>
      <c r="L3" s="25"/>
      <c r="M3" s="25"/>
      <c r="N3" s="25"/>
    </row>
    <row r="4" spans="1:14" ht="15">
      <c r="A4" s="285"/>
      <c r="B4" s="285"/>
      <c r="C4" s="39" t="s">
        <v>3</v>
      </c>
      <c r="D4" s="39" t="s">
        <v>4</v>
      </c>
      <c r="E4" s="39" t="s">
        <v>5</v>
      </c>
      <c r="F4" s="39" t="s">
        <v>6</v>
      </c>
      <c r="G4" s="39" t="s">
        <v>8</v>
      </c>
      <c r="H4" s="39" t="s">
        <v>7</v>
      </c>
      <c r="I4" s="39" t="s">
        <v>3</v>
      </c>
      <c r="J4" s="39" t="s">
        <v>4</v>
      </c>
      <c r="K4" s="39" t="s">
        <v>5</v>
      </c>
      <c r="L4" s="39" t="s">
        <v>6</v>
      </c>
      <c r="M4" s="39" t="s">
        <v>8</v>
      </c>
      <c r="N4" s="39" t="s">
        <v>7</v>
      </c>
    </row>
    <row r="5" spans="1:14" ht="15">
      <c r="A5" s="4"/>
      <c r="B5" s="5"/>
      <c r="C5" s="11"/>
      <c r="D5" s="12"/>
      <c r="E5" s="12"/>
      <c r="F5" s="12"/>
      <c r="G5" s="12"/>
      <c r="H5" s="13"/>
      <c r="I5" s="11"/>
      <c r="J5" s="12"/>
      <c r="K5" s="12"/>
      <c r="L5" s="12"/>
      <c r="M5" s="12"/>
      <c r="N5" s="13"/>
    </row>
    <row r="6" spans="1:14" ht="15">
      <c r="A6" s="34" t="s">
        <v>0</v>
      </c>
      <c r="B6" s="35"/>
      <c r="C6" s="36">
        <v>2512956.54979403</v>
      </c>
      <c r="D6" s="37">
        <v>1950836.5762243662</v>
      </c>
      <c r="E6" s="37">
        <v>1076700.1263851505</v>
      </c>
      <c r="F6" s="37">
        <v>101715.74759645287</v>
      </c>
      <c r="G6" s="37">
        <f>E6+F6</f>
        <v>1178415.8739816034</v>
      </c>
      <c r="H6" s="38">
        <f>SUM(C6:F6)</f>
        <v>5642208.999999999</v>
      </c>
      <c r="I6" s="36">
        <v>11152.205295235384</v>
      </c>
      <c r="J6" s="37">
        <v>48090.794766492676</v>
      </c>
      <c r="K6" s="37">
        <v>48117.999938272405</v>
      </c>
      <c r="L6" s="37">
        <v>0</v>
      </c>
      <c r="M6" s="37">
        <f>K6+L6</f>
        <v>48117.999938272405</v>
      </c>
      <c r="N6" s="38">
        <f>SUM(I6:L6)</f>
        <v>107361.00000000047</v>
      </c>
    </row>
    <row r="7" spans="1:14" ht="15">
      <c r="A7" s="7"/>
      <c r="B7" s="6"/>
      <c r="C7" s="14"/>
      <c r="D7" s="15"/>
      <c r="E7" s="15"/>
      <c r="F7" s="15"/>
      <c r="G7" s="15"/>
      <c r="H7" s="16"/>
      <c r="I7" s="14"/>
      <c r="J7" s="15"/>
      <c r="K7" s="15"/>
      <c r="L7" s="15"/>
      <c r="M7" s="15"/>
      <c r="N7" s="16"/>
    </row>
    <row r="8" spans="1:14" ht="15">
      <c r="A8" s="26" t="s">
        <v>9</v>
      </c>
      <c r="B8" s="27"/>
      <c r="C8" s="28"/>
      <c r="D8" s="29"/>
      <c r="E8" s="29"/>
      <c r="F8" s="29"/>
      <c r="G8" s="29"/>
      <c r="H8" s="30"/>
      <c r="I8" s="28"/>
      <c r="J8" s="29"/>
      <c r="K8" s="29"/>
      <c r="L8" s="29"/>
      <c r="M8" s="29"/>
      <c r="N8" s="30"/>
    </row>
    <row r="9" spans="1:14" ht="15">
      <c r="A9" s="8">
        <v>2</v>
      </c>
      <c r="B9" s="9" t="s">
        <v>37</v>
      </c>
      <c r="C9" s="17">
        <v>378055.3950013189</v>
      </c>
      <c r="D9" s="18">
        <v>292633.11232746125</v>
      </c>
      <c r="E9" s="18">
        <v>154903.82895707613</v>
      </c>
      <c r="F9" s="18">
        <v>15077.789369923226</v>
      </c>
      <c r="G9" s="18">
        <f aca="true" t="shared" si="0" ref="G9:G17">E9+F9</f>
        <v>169981.61832699936</v>
      </c>
      <c r="H9" s="19">
        <f>SUM(C9:F9)</f>
        <v>840670.1256557795</v>
      </c>
      <c r="I9" s="17">
        <v>1929.3945341442013</v>
      </c>
      <c r="J9" s="18">
        <v>10251.508874222403</v>
      </c>
      <c r="K9" s="18">
        <v>10587.902517683367</v>
      </c>
      <c r="L9" s="18">
        <v>0</v>
      </c>
      <c r="M9" s="18">
        <f aca="true" t="shared" si="1" ref="M9:M17">K9+L9</f>
        <v>10587.902517683367</v>
      </c>
      <c r="N9" s="19">
        <f>SUM(I9:L9)</f>
        <v>22768.805926049972</v>
      </c>
    </row>
    <row r="10" spans="1:14" ht="15">
      <c r="A10" s="8">
        <v>3</v>
      </c>
      <c r="B10" s="9" t="s">
        <v>84</v>
      </c>
      <c r="C10" s="17">
        <v>379825.02602608904</v>
      </c>
      <c r="D10" s="18">
        <v>292819.0570029209</v>
      </c>
      <c r="E10" s="18">
        <v>154929.96920803026</v>
      </c>
      <c r="F10" s="18">
        <v>15093.06026481495</v>
      </c>
      <c r="G10" s="18">
        <f t="shared" si="0"/>
        <v>170023.0294728452</v>
      </c>
      <c r="H10" s="19">
        <f aca="true" t="shared" si="2" ref="H10:H17">SUM(C10:F10)</f>
        <v>842667.1125018551</v>
      </c>
      <c r="I10" s="17">
        <v>1933.1089053573087</v>
      </c>
      <c r="J10" s="18">
        <v>10261.602464525611</v>
      </c>
      <c r="K10" s="18">
        <v>10588.972893034806</v>
      </c>
      <c r="L10" s="18">
        <v>0</v>
      </c>
      <c r="M10" s="18">
        <f t="shared" si="1"/>
        <v>10588.972893034806</v>
      </c>
      <c r="N10" s="19">
        <f aca="true" t="shared" si="3" ref="N10:N17">SUM(I10:L10)</f>
        <v>22783.684262917726</v>
      </c>
    </row>
    <row r="11" spans="1:14" ht="15">
      <c r="A11" s="8">
        <v>4</v>
      </c>
      <c r="B11" s="9" t="s">
        <v>38</v>
      </c>
      <c r="C11" s="17">
        <v>382665.75670303317</v>
      </c>
      <c r="D11" s="18">
        <v>295023.9629931743</v>
      </c>
      <c r="E11" s="18">
        <v>156146.6403508455</v>
      </c>
      <c r="F11" s="18">
        <v>15210.443015572913</v>
      </c>
      <c r="G11" s="18">
        <f t="shared" si="0"/>
        <v>171357.0833664184</v>
      </c>
      <c r="H11" s="19">
        <f t="shared" si="2"/>
        <v>849046.8030626259</v>
      </c>
      <c r="I11" s="17">
        <v>1966.5651931198663</v>
      </c>
      <c r="J11" s="18">
        <v>10435.548742961313</v>
      </c>
      <c r="K11" s="18">
        <v>10764.603592809464</v>
      </c>
      <c r="L11" s="18">
        <v>0</v>
      </c>
      <c r="M11" s="18">
        <f t="shared" si="1"/>
        <v>10764.603592809464</v>
      </c>
      <c r="N11" s="19">
        <f t="shared" si="3"/>
        <v>23166.717528890644</v>
      </c>
    </row>
    <row r="12" spans="1:14" ht="15">
      <c r="A12" s="8">
        <v>5</v>
      </c>
      <c r="B12" s="9" t="s">
        <v>94</v>
      </c>
      <c r="C12" s="17">
        <v>382406.6761121015</v>
      </c>
      <c r="D12" s="18">
        <v>294720.2242529226</v>
      </c>
      <c r="E12" s="18">
        <v>156024.62626263592</v>
      </c>
      <c r="F12" s="18">
        <v>15215.560331190225</v>
      </c>
      <c r="G12" s="18">
        <f t="shared" si="0"/>
        <v>171240.18659382616</v>
      </c>
      <c r="H12" s="19">
        <f t="shared" si="2"/>
        <v>848367.0869588503</v>
      </c>
      <c r="I12" s="17">
        <v>1965.1340702555608</v>
      </c>
      <c r="J12" s="18">
        <v>10430.652782079007</v>
      </c>
      <c r="K12" s="18">
        <v>10748.194084728719</v>
      </c>
      <c r="L12" s="18">
        <v>0</v>
      </c>
      <c r="M12" s="18">
        <f t="shared" si="1"/>
        <v>10748.194084728719</v>
      </c>
      <c r="N12" s="19">
        <f t="shared" si="3"/>
        <v>23143.980937063287</v>
      </c>
    </row>
    <row r="13" spans="1:14" ht="15">
      <c r="A13" s="10">
        <v>6</v>
      </c>
      <c r="B13" s="61" t="s">
        <v>85</v>
      </c>
      <c r="C13" s="20">
        <v>386850.32064915803</v>
      </c>
      <c r="D13" s="1">
        <v>299121.04077503487</v>
      </c>
      <c r="E13" s="1">
        <v>158448.97367515613</v>
      </c>
      <c r="F13" s="1">
        <v>15426.081528701143</v>
      </c>
      <c r="G13" s="1">
        <f t="shared" si="0"/>
        <v>173875.05520385728</v>
      </c>
      <c r="H13" s="21">
        <f t="shared" si="2"/>
        <v>859846.4166280502</v>
      </c>
      <c r="I13" s="20">
        <v>1999.2178541339235</v>
      </c>
      <c r="J13" s="1">
        <v>10612.977838366758</v>
      </c>
      <c r="K13" s="1">
        <v>10964.985647334484</v>
      </c>
      <c r="L13" s="1">
        <v>0</v>
      </c>
      <c r="M13" s="1">
        <f t="shared" si="1"/>
        <v>10964.985647334484</v>
      </c>
      <c r="N13" s="21">
        <f t="shared" si="3"/>
        <v>23577.181339835166</v>
      </c>
    </row>
    <row r="14" spans="1:14" ht="15">
      <c r="A14" s="40">
        <v>7</v>
      </c>
      <c r="B14" s="116" t="s">
        <v>39</v>
      </c>
      <c r="C14" s="113">
        <v>392117.5865867608</v>
      </c>
      <c r="D14" s="114">
        <v>301220.04823803593</v>
      </c>
      <c r="E14" s="114">
        <v>160096.62154690447</v>
      </c>
      <c r="F14" s="114">
        <v>15529.220522724268</v>
      </c>
      <c r="G14" s="114">
        <f t="shared" si="0"/>
        <v>175625.84206962874</v>
      </c>
      <c r="H14" s="115">
        <f t="shared" si="2"/>
        <v>868963.4768944256</v>
      </c>
      <c r="I14" s="113">
        <v>1999.2178541338653</v>
      </c>
      <c r="J14" s="114">
        <v>10612.977838366758</v>
      </c>
      <c r="K14" s="114">
        <v>10964.985647334455</v>
      </c>
      <c r="L14" s="114">
        <v>0</v>
      </c>
      <c r="M14" s="114">
        <f t="shared" si="1"/>
        <v>10964.985647334455</v>
      </c>
      <c r="N14" s="115">
        <f t="shared" si="3"/>
        <v>23577.18133983508</v>
      </c>
    </row>
    <row r="15" spans="1:14" ht="15">
      <c r="A15" s="8">
        <v>8</v>
      </c>
      <c r="B15" s="9" t="s">
        <v>86</v>
      </c>
      <c r="C15" s="17">
        <v>384162.66801300686</v>
      </c>
      <c r="D15" s="18">
        <v>294773.81369862234</v>
      </c>
      <c r="E15" s="18">
        <v>157359.02166017564</v>
      </c>
      <c r="F15" s="18">
        <v>15310.249424124031</v>
      </c>
      <c r="G15" s="18">
        <f t="shared" si="0"/>
        <v>172669.27108429966</v>
      </c>
      <c r="H15" s="19">
        <f t="shared" si="2"/>
        <v>851605.7527959289</v>
      </c>
      <c r="I15" s="17">
        <v>1999.2178541339235</v>
      </c>
      <c r="J15" s="18">
        <v>10612.977838366758</v>
      </c>
      <c r="K15" s="18">
        <v>10964.985647334455</v>
      </c>
      <c r="L15" s="18">
        <v>0</v>
      </c>
      <c r="M15" s="18">
        <f t="shared" si="1"/>
        <v>10964.985647334455</v>
      </c>
      <c r="N15" s="19">
        <f t="shared" si="3"/>
        <v>23577.181339835137</v>
      </c>
    </row>
    <row r="16" spans="1:14" ht="15">
      <c r="A16" s="8">
        <v>9</v>
      </c>
      <c r="B16" s="6" t="s">
        <v>80</v>
      </c>
      <c r="C16" s="17">
        <v>379391.66149944096</v>
      </c>
      <c r="D16" s="18">
        <v>291719.24590787105</v>
      </c>
      <c r="E16" s="18">
        <v>155422.0046438266</v>
      </c>
      <c r="F16" s="18">
        <v>14918.945776799656</v>
      </c>
      <c r="G16" s="18">
        <f t="shared" si="0"/>
        <v>170340.95042062626</v>
      </c>
      <c r="H16" s="19">
        <f t="shared" si="2"/>
        <v>841451.8578279383</v>
      </c>
      <c r="I16" s="17">
        <v>1999.2178541338653</v>
      </c>
      <c r="J16" s="18">
        <v>10612.977838366758</v>
      </c>
      <c r="K16" s="18">
        <v>10964.985647334484</v>
      </c>
      <c r="L16" s="18">
        <v>0</v>
      </c>
      <c r="M16" s="18">
        <f t="shared" si="1"/>
        <v>10964.985647334484</v>
      </c>
      <c r="N16" s="19">
        <f t="shared" si="3"/>
        <v>23577.181339835108</v>
      </c>
    </row>
    <row r="17" spans="1:14" ht="15">
      <c r="A17" s="10">
        <v>10</v>
      </c>
      <c r="B17" s="61" t="s">
        <v>81</v>
      </c>
      <c r="C17" s="20">
        <v>382758.9373898677</v>
      </c>
      <c r="D17" s="1">
        <v>295923.4703919604</v>
      </c>
      <c r="E17" s="1">
        <v>157879.57877196552</v>
      </c>
      <c r="F17" s="1">
        <v>15069.74284397814</v>
      </c>
      <c r="G17" s="1">
        <f t="shared" si="0"/>
        <v>172949.32161594366</v>
      </c>
      <c r="H17" s="21">
        <f t="shared" si="2"/>
        <v>851631.7293977716</v>
      </c>
      <c r="I17" s="20">
        <v>1999.2178541338653</v>
      </c>
      <c r="J17" s="1">
        <v>10612.977838366758</v>
      </c>
      <c r="K17" s="1">
        <v>10964.985647334455</v>
      </c>
      <c r="L17" s="1">
        <v>0</v>
      </c>
      <c r="M17" s="1">
        <f t="shared" si="1"/>
        <v>10964.985647334455</v>
      </c>
      <c r="N17" s="21">
        <f t="shared" si="3"/>
        <v>23577.18133983508</v>
      </c>
    </row>
    <row r="18" spans="1:16" ht="15">
      <c r="A18" s="8">
        <v>11</v>
      </c>
      <c r="B18" s="9" t="s">
        <v>82</v>
      </c>
      <c r="C18" s="17">
        <v>382487.3134035139</v>
      </c>
      <c r="D18" s="18">
        <v>295729.1045914444</v>
      </c>
      <c r="E18" s="18">
        <v>157827.45598821458</v>
      </c>
      <c r="F18" s="18">
        <v>15048.380889061222</v>
      </c>
      <c r="G18" s="18">
        <f aca="true" t="shared" si="4" ref="G18:G26">E18+F18</f>
        <v>172875.8368772758</v>
      </c>
      <c r="H18" s="19">
        <f aca="true" t="shared" si="5" ref="H18:H26">SUM(C18:F18)</f>
        <v>851092.2548722342</v>
      </c>
      <c r="I18" s="17">
        <v>1999.2178541338653</v>
      </c>
      <c r="J18" s="18">
        <v>10612.977838366758</v>
      </c>
      <c r="K18" s="18">
        <v>10964.985647334455</v>
      </c>
      <c r="L18" s="18">
        <v>0</v>
      </c>
      <c r="M18" s="18">
        <f aca="true" t="shared" si="6" ref="M18:M26">K18+L18</f>
        <v>10964.985647334455</v>
      </c>
      <c r="N18" s="19">
        <f aca="true" t="shared" si="7" ref="N18:N26">SUM(I18:L18)</f>
        <v>23577.18133983508</v>
      </c>
      <c r="P18" s="130"/>
    </row>
    <row r="19" spans="1:16" ht="15.75" thickBot="1">
      <c r="A19" s="120">
        <v>12</v>
      </c>
      <c r="B19" s="121" t="s">
        <v>83</v>
      </c>
      <c r="C19" s="122">
        <v>382262.609611878</v>
      </c>
      <c r="D19" s="123">
        <v>295555.36954515625</v>
      </c>
      <c r="E19" s="123">
        <v>157734.73545463863</v>
      </c>
      <c r="F19" s="123">
        <v>15039.540260561249</v>
      </c>
      <c r="G19" s="123">
        <f t="shared" si="4"/>
        <v>172774.27571519988</v>
      </c>
      <c r="H19" s="124">
        <f t="shared" si="5"/>
        <v>850592.2548722342</v>
      </c>
      <c r="I19" s="122">
        <v>1999.2178541338653</v>
      </c>
      <c r="J19" s="123">
        <v>10612.977838366758</v>
      </c>
      <c r="K19" s="123">
        <v>10964.985647334455</v>
      </c>
      <c r="L19" s="123">
        <v>0</v>
      </c>
      <c r="M19" s="123">
        <v>10964.985647334455</v>
      </c>
      <c r="N19" s="124">
        <v>23577.18133983508</v>
      </c>
      <c r="P19" s="109"/>
    </row>
    <row r="20" spans="1:14" ht="15">
      <c r="A20" s="8">
        <v>15</v>
      </c>
      <c r="B20" s="9" t="s">
        <v>95</v>
      </c>
      <c r="C20" s="17">
        <v>381527.04217440047</v>
      </c>
      <c r="D20" s="18">
        <v>294125.785530406</v>
      </c>
      <c r="E20" s="18">
        <v>155708.72867872228</v>
      </c>
      <c r="F20" s="18">
        <v>15126.508196414428</v>
      </c>
      <c r="G20" s="18">
        <f t="shared" si="4"/>
        <v>170835.2368751367</v>
      </c>
      <c r="H20" s="19">
        <f t="shared" si="5"/>
        <v>846488.0645799432</v>
      </c>
      <c r="I20" s="17">
        <v>1965.1340702555608</v>
      </c>
      <c r="J20" s="18">
        <v>10430.652782079007</v>
      </c>
      <c r="K20" s="18">
        <v>10748.194084728719</v>
      </c>
      <c r="L20" s="18">
        <v>0</v>
      </c>
      <c r="M20" s="18">
        <f t="shared" si="6"/>
        <v>10748.194084728719</v>
      </c>
      <c r="N20" s="19">
        <f t="shared" si="7"/>
        <v>23143.980937063287</v>
      </c>
    </row>
    <row r="21" spans="1:14" ht="15">
      <c r="A21" s="10">
        <v>16</v>
      </c>
      <c r="B21" s="61" t="s">
        <v>96</v>
      </c>
      <c r="C21" s="20">
        <v>386712.04992892826</v>
      </c>
      <c r="D21" s="70">
        <v>299233.8299319676</v>
      </c>
      <c r="E21" s="70">
        <v>158530.78421347306</v>
      </c>
      <c r="F21" s="70">
        <v>15372.297790011762</v>
      </c>
      <c r="G21" s="70">
        <f t="shared" si="4"/>
        <v>173903.08200348483</v>
      </c>
      <c r="H21" s="21">
        <f t="shared" si="5"/>
        <v>859848.9618643807</v>
      </c>
      <c r="I21" s="20">
        <v>1999.2178541338653</v>
      </c>
      <c r="J21" s="70">
        <v>10612.977838366758</v>
      </c>
      <c r="K21" s="70">
        <v>10964.985647334484</v>
      </c>
      <c r="L21" s="70">
        <v>0</v>
      </c>
      <c r="M21" s="70">
        <f t="shared" si="6"/>
        <v>10964.985647334484</v>
      </c>
      <c r="N21" s="21">
        <f t="shared" si="7"/>
        <v>23577.181339835108</v>
      </c>
    </row>
    <row r="22" spans="1:14" ht="15">
      <c r="A22" s="10">
        <v>17</v>
      </c>
      <c r="B22" s="61" t="s">
        <v>88</v>
      </c>
      <c r="C22" s="20">
        <v>392305.953037985</v>
      </c>
      <c r="D22" s="70">
        <v>301750.05846542027</v>
      </c>
      <c r="E22" s="70">
        <v>160326.9105474646</v>
      </c>
      <c r="F22" s="70">
        <v>15565.000433795201</v>
      </c>
      <c r="G22" s="70">
        <f t="shared" si="4"/>
        <v>175891.9109812598</v>
      </c>
      <c r="H22" s="21">
        <f t="shared" si="5"/>
        <v>869947.9224846651</v>
      </c>
      <c r="I22" s="20">
        <v>1999.2178541339235</v>
      </c>
      <c r="J22" s="70">
        <v>10612.977838366758</v>
      </c>
      <c r="K22" s="70">
        <v>10964.985647334455</v>
      </c>
      <c r="L22" s="70">
        <v>0</v>
      </c>
      <c r="M22" s="70">
        <f t="shared" si="6"/>
        <v>10964.985647334455</v>
      </c>
      <c r="N22" s="21">
        <f t="shared" si="7"/>
        <v>23577.181339835137</v>
      </c>
    </row>
    <row r="23" spans="1:14" ht="15">
      <c r="A23" s="8">
        <v>18</v>
      </c>
      <c r="B23" s="9" t="s">
        <v>89</v>
      </c>
      <c r="C23" s="17">
        <v>385344.8889915449</v>
      </c>
      <c r="D23" s="18">
        <v>296101.090729857</v>
      </c>
      <c r="E23" s="18">
        <v>157928.2194351271</v>
      </c>
      <c r="F23" s="18">
        <v>15373.053108050291</v>
      </c>
      <c r="G23" s="18">
        <f t="shared" si="4"/>
        <v>173301.2725431774</v>
      </c>
      <c r="H23" s="19">
        <f t="shared" si="5"/>
        <v>854747.2522645792</v>
      </c>
      <c r="I23" s="17">
        <v>1999.2178541338653</v>
      </c>
      <c r="J23" s="18">
        <v>10612.977838366758</v>
      </c>
      <c r="K23" s="18">
        <v>10964.985647334455</v>
      </c>
      <c r="L23" s="18">
        <v>0</v>
      </c>
      <c r="M23" s="18">
        <f t="shared" si="6"/>
        <v>10964.985647334455</v>
      </c>
      <c r="N23" s="19">
        <f t="shared" si="7"/>
        <v>23577.18133983508</v>
      </c>
    </row>
    <row r="24" spans="1:14" ht="15">
      <c r="A24" s="8">
        <v>19</v>
      </c>
      <c r="B24" s="9" t="s">
        <v>90</v>
      </c>
      <c r="C24" s="17">
        <v>381173.486997525</v>
      </c>
      <c r="D24" s="18">
        <v>293424.34912292444</v>
      </c>
      <c r="E24" s="18">
        <v>156229.67567296623</v>
      </c>
      <c r="F24" s="18">
        <v>15030.862325587537</v>
      </c>
      <c r="G24" s="18">
        <f>E24+F24</f>
        <v>171260.53799855377</v>
      </c>
      <c r="H24" s="19">
        <f>SUM(C24:F24)</f>
        <v>845858.3741190033</v>
      </c>
      <c r="I24" s="17">
        <v>1999.2178541339235</v>
      </c>
      <c r="J24" s="18">
        <v>10612.977838366758</v>
      </c>
      <c r="K24" s="18">
        <v>10964.985647334455</v>
      </c>
      <c r="L24" s="18">
        <v>0</v>
      </c>
      <c r="M24" s="18">
        <f>K24+L24</f>
        <v>10964.985647334455</v>
      </c>
      <c r="N24" s="19">
        <f>SUM(I24:L24)</f>
        <v>23577.181339835137</v>
      </c>
    </row>
    <row r="25" spans="1:14" ht="15">
      <c r="A25" s="10">
        <v>20</v>
      </c>
      <c r="B25" s="61" t="s">
        <v>91</v>
      </c>
      <c r="C25" s="20">
        <v>383057.0774361487</v>
      </c>
      <c r="D25" s="70">
        <v>295857.40606364835</v>
      </c>
      <c r="E25" s="70">
        <v>157640.82042916014</v>
      </c>
      <c r="F25" s="70">
        <v>15103.611379929134</v>
      </c>
      <c r="G25" s="70">
        <f>E25+F25</f>
        <v>172744.43180908926</v>
      </c>
      <c r="H25" s="21">
        <f>SUM(C25:F25)</f>
        <v>851658.9153088863</v>
      </c>
      <c r="I25" s="20">
        <v>1999.2178541339235</v>
      </c>
      <c r="J25" s="70">
        <v>10612.977838366758</v>
      </c>
      <c r="K25" s="70">
        <v>10964.985647334484</v>
      </c>
      <c r="L25" s="70">
        <v>0</v>
      </c>
      <c r="M25" s="70">
        <f>K25+L25</f>
        <v>10964.985647334484</v>
      </c>
      <c r="N25" s="21">
        <f>SUM(I25:L25)</f>
        <v>23577.181339835166</v>
      </c>
    </row>
    <row r="26" spans="1:16" ht="15">
      <c r="A26" s="11">
        <v>21</v>
      </c>
      <c r="B26" s="125" t="s">
        <v>92</v>
      </c>
      <c r="C26" s="126">
        <v>382785.2775504127</v>
      </c>
      <c r="D26" s="127">
        <v>295663.0563999728</v>
      </c>
      <c r="E26" s="127">
        <v>157588.73849373416</v>
      </c>
      <c r="F26" s="127">
        <v>15082.246563321789</v>
      </c>
      <c r="G26" s="127">
        <f t="shared" si="4"/>
        <v>172670.98505705595</v>
      </c>
      <c r="H26" s="128">
        <f t="shared" si="5"/>
        <v>851119.3190074414</v>
      </c>
      <c r="I26" s="126">
        <v>1999.2178541338653</v>
      </c>
      <c r="J26" s="127">
        <v>10612.977838366758</v>
      </c>
      <c r="K26" s="127">
        <v>10964.985647334484</v>
      </c>
      <c r="L26" s="127">
        <v>0</v>
      </c>
      <c r="M26" s="127">
        <f t="shared" si="6"/>
        <v>10964.985647334484</v>
      </c>
      <c r="N26" s="128">
        <f t="shared" si="7"/>
        <v>23577.181339835108</v>
      </c>
      <c r="P26" s="216"/>
    </row>
    <row r="27" spans="1:16" ht="15.75" thickBot="1">
      <c r="A27" s="120">
        <v>22</v>
      </c>
      <c r="B27" s="129" t="s">
        <v>93</v>
      </c>
      <c r="C27" s="122">
        <v>382560.40586144855</v>
      </c>
      <c r="D27" s="123">
        <v>295489.365678944</v>
      </c>
      <c r="E27" s="123">
        <v>157496.16114589677</v>
      </c>
      <c r="F27" s="123">
        <v>15073.386321152155</v>
      </c>
      <c r="G27" s="123">
        <f>E27+F27</f>
        <v>172569.54746704892</v>
      </c>
      <c r="H27" s="124">
        <f>SUM(C27:F27)</f>
        <v>850619.3190074415</v>
      </c>
      <c r="I27" s="122">
        <v>1999.2178541338653</v>
      </c>
      <c r="J27" s="123">
        <v>10612.977838366758</v>
      </c>
      <c r="K27" s="123">
        <v>10964.985647334484</v>
      </c>
      <c r="L27" s="123">
        <v>0</v>
      </c>
      <c r="M27" s="123">
        <v>10964.985647334484</v>
      </c>
      <c r="N27" s="124">
        <v>23577.181339835108</v>
      </c>
      <c r="P27" s="109"/>
    </row>
    <row r="28" spans="1:12" ht="15">
      <c r="A28" s="7"/>
      <c r="B28" s="6"/>
      <c r="C28" s="7"/>
      <c r="D28" s="22"/>
      <c r="E28" s="22"/>
      <c r="F28" s="22"/>
      <c r="G28" s="22"/>
      <c r="H28" s="6"/>
      <c r="I28" s="7"/>
      <c r="J28" s="22"/>
      <c r="K28" s="22"/>
      <c r="L28" s="22"/>
    </row>
    <row r="29" spans="1:14" ht="15">
      <c r="A29" s="31" t="s">
        <v>10</v>
      </c>
      <c r="B29" s="27"/>
      <c r="C29" s="32"/>
      <c r="D29" s="33"/>
      <c r="E29" s="33"/>
      <c r="F29" s="33"/>
      <c r="G29" s="33"/>
      <c r="H29" s="27"/>
      <c r="I29" s="32"/>
      <c r="J29" s="33"/>
      <c r="K29" s="33"/>
      <c r="L29" s="33"/>
      <c r="M29" s="33"/>
      <c r="N29" s="27"/>
    </row>
    <row r="30" spans="1:14" ht="15">
      <c r="A30" s="8">
        <f aca="true" t="shared" si="8" ref="A30:A47">A10</f>
        <v>3</v>
      </c>
      <c r="B30" s="9" t="str">
        <f>B10</f>
        <v>Scen 3: Inflate CRs to 2009; set rate year to SFY11</v>
      </c>
      <c r="C30" s="17">
        <f aca="true" t="shared" si="9" ref="C30:N30">C10-C$9</f>
        <v>1769.6310247701476</v>
      </c>
      <c r="D30" s="18">
        <f t="shared" si="9"/>
        <v>185.9446754596429</v>
      </c>
      <c r="E30" s="18">
        <f t="shared" si="9"/>
        <v>26.140250954136718</v>
      </c>
      <c r="F30" s="18">
        <f t="shared" si="9"/>
        <v>15.27089489172431</v>
      </c>
      <c r="G30" s="18">
        <f t="shared" si="9"/>
        <v>41.41114584583556</v>
      </c>
      <c r="H30" s="19">
        <f t="shared" si="9"/>
        <v>1996.986846075626</v>
      </c>
      <c r="I30" s="17">
        <f t="shared" si="9"/>
        <v>3.71437121310737</v>
      </c>
      <c r="J30" s="18">
        <f t="shared" si="9"/>
        <v>10.093590303207748</v>
      </c>
      <c r="K30" s="18">
        <f t="shared" si="9"/>
        <v>1.0703753514389973</v>
      </c>
      <c r="L30" s="18">
        <f t="shared" si="9"/>
        <v>0</v>
      </c>
      <c r="M30" s="18">
        <f t="shared" si="9"/>
        <v>1.0703753514389973</v>
      </c>
      <c r="N30" s="19">
        <f t="shared" si="9"/>
        <v>14.878336867754115</v>
      </c>
    </row>
    <row r="31" spans="1:14" ht="15">
      <c r="A31" s="8">
        <f t="shared" si="8"/>
        <v>4</v>
      </c>
      <c r="B31" s="9" t="str">
        <f aca="true" t="shared" si="10" ref="B31:B47">B11</f>
        <v>Scen 4: Increase MAI</v>
      </c>
      <c r="C31" s="17">
        <f aca="true" t="shared" si="11" ref="C31:N31">C11-C$9</f>
        <v>4610.361701714282</v>
      </c>
      <c r="D31" s="18">
        <f t="shared" si="11"/>
        <v>2390.8506657130783</v>
      </c>
      <c r="E31" s="18">
        <f t="shared" si="11"/>
        <v>1242.8113937693706</v>
      </c>
      <c r="F31" s="18">
        <f t="shared" si="11"/>
        <v>132.65364564968695</v>
      </c>
      <c r="G31" s="18">
        <f t="shared" si="11"/>
        <v>1375.4650394190394</v>
      </c>
      <c r="H31" s="19">
        <f t="shared" si="11"/>
        <v>8376.67740684643</v>
      </c>
      <c r="I31" s="17">
        <f t="shared" si="11"/>
        <v>37.17065897566499</v>
      </c>
      <c r="J31" s="18">
        <f t="shared" si="11"/>
        <v>184.03986873890972</v>
      </c>
      <c r="K31" s="18">
        <f t="shared" si="11"/>
        <v>176.70107512609684</v>
      </c>
      <c r="L31" s="18">
        <f t="shared" si="11"/>
        <v>0</v>
      </c>
      <c r="M31" s="18">
        <f t="shared" si="11"/>
        <v>176.70107512609684</v>
      </c>
      <c r="N31" s="19">
        <f t="shared" si="11"/>
        <v>397.91160284067155</v>
      </c>
    </row>
    <row r="32" spans="1:14" ht="15">
      <c r="A32" s="8">
        <f t="shared" si="8"/>
        <v>5</v>
      </c>
      <c r="B32" s="9" t="str">
        <f t="shared" si="10"/>
        <v>Scen 5: New labor factors</v>
      </c>
      <c r="C32" s="17">
        <f aca="true" t="shared" si="12" ref="C32:N32">C12-C$9</f>
        <v>4351.281110782584</v>
      </c>
      <c r="D32" s="18">
        <f t="shared" si="12"/>
        <v>2087.1119254613295</v>
      </c>
      <c r="E32" s="18">
        <f t="shared" si="12"/>
        <v>1120.7973055597977</v>
      </c>
      <c r="F32" s="18">
        <f t="shared" si="12"/>
        <v>137.7709612669987</v>
      </c>
      <c r="G32" s="18">
        <f t="shared" si="12"/>
        <v>1258.5682668267982</v>
      </c>
      <c r="H32" s="19">
        <f t="shared" si="12"/>
        <v>7696.96130307077</v>
      </c>
      <c r="I32" s="17">
        <f t="shared" si="12"/>
        <v>35.739536111359484</v>
      </c>
      <c r="J32" s="18">
        <f t="shared" si="12"/>
        <v>179.14390785660362</v>
      </c>
      <c r="K32" s="18">
        <f t="shared" si="12"/>
        <v>160.29156704535126</v>
      </c>
      <c r="L32" s="18">
        <f t="shared" si="12"/>
        <v>0</v>
      </c>
      <c r="M32" s="18">
        <f t="shared" si="12"/>
        <v>160.29156704535126</v>
      </c>
      <c r="N32" s="19">
        <f t="shared" si="12"/>
        <v>375.17501101331436</v>
      </c>
    </row>
    <row r="33" spans="1:14" ht="15">
      <c r="A33" s="10">
        <f t="shared" si="8"/>
        <v>6</v>
      </c>
      <c r="B33" s="61" t="str">
        <f t="shared" si="10"/>
        <v>Scen 6: Proportional increase in DC/SS bases to hit expenditure target</v>
      </c>
      <c r="C33" s="20">
        <f aca="true" t="shared" si="13" ref="C33:N33">C13-C$9</f>
        <v>8794.925647839147</v>
      </c>
      <c r="D33" s="70">
        <f t="shared" si="13"/>
        <v>6487.92844757362</v>
      </c>
      <c r="E33" s="70">
        <f t="shared" si="13"/>
        <v>3545.1447180800023</v>
      </c>
      <c r="F33" s="70">
        <f t="shared" si="13"/>
        <v>348.2921587779165</v>
      </c>
      <c r="G33" s="70">
        <f t="shared" si="13"/>
        <v>3893.436876857915</v>
      </c>
      <c r="H33" s="21">
        <f t="shared" si="13"/>
        <v>19176.290972270654</v>
      </c>
      <c r="I33" s="20">
        <f t="shared" si="13"/>
        <v>69.82331998972222</v>
      </c>
      <c r="J33" s="70">
        <f t="shared" si="13"/>
        <v>361.4689641443547</v>
      </c>
      <c r="K33" s="70">
        <f t="shared" si="13"/>
        <v>377.0831296511169</v>
      </c>
      <c r="L33" s="70">
        <f t="shared" si="13"/>
        <v>0</v>
      </c>
      <c r="M33" s="70">
        <f t="shared" si="13"/>
        <v>377.0831296511169</v>
      </c>
      <c r="N33" s="21">
        <f t="shared" si="13"/>
        <v>808.3754137851938</v>
      </c>
    </row>
    <row r="34" spans="1:14" ht="15">
      <c r="A34" s="40">
        <f t="shared" si="8"/>
        <v>7</v>
      </c>
      <c r="B34" s="116" t="str">
        <f t="shared" si="10"/>
        <v>Scen 7: Acuity change for SFY11 (old RUG treatment)</v>
      </c>
      <c r="C34" s="113">
        <f aca="true" t="shared" si="14" ref="C34:N34">C14-C$9</f>
        <v>14062.191585441935</v>
      </c>
      <c r="D34" s="114">
        <f t="shared" si="14"/>
        <v>8586.935910574684</v>
      </c>
      <c r="E34" s="114">
        <f t="shared" si="14"/>
        <v>5192.792589828343</v>
      </c>
      <c r="F34" s="114">
        <f t="shared" si="14"/>
        <v>451.4311528010421</v>
      </c>
      <c r="G34" s="114">
        <f t="shared" si="14"/>
        <v>5644.223742629372</v>
      </c>
      <c r="H34" s="115">
        <f t="shared" si="14"/>
        <v>28293.35123864608</v>
      </c>
      <c r="I34" s="113">
        <f t="shared" si="14"/>
        <v>69.82331998966401</v>
      </c>
      <c r="J34" s="114">
        <f t="shared" si="14"/>
        <v>361.4689641443547</v>
      </c>
      <c r="K34" s="114">
        <f t="shared" si="14"/>
        <v>377.0831296510878</v>
      </c>
      <c r="L34" s="114">
        <f t="shared" si="14"/>
        <v>0</v>
      </c>
      <c r="M34" s="114">
        <f t="shared" si="14"/>
        <v>377.0831296510878</v>
      </c>
      <c r="N34" s="115">
        <f t="shared" si="14"/>
        <v>808.3754137851065</v>
      </c>
    </row>
    <row r="35" spans="1:14" ht="15">
      <c r="A35" s="8">
        <f t="shared" si="8"/>
        <v>8</v>
      </c>
      <c r="B35" s="9" t="str">
        <f t="shared" si="10"/>
        <v>Scen 8: Acuity change for SFY11 (with RUGable quarterlies - T18 only)</v>
      </c>
      <c r="C35" s="17">
        <f aca="true" t="shared" si="15" ref="C35:N35">C15-C$9</f>
        <v>6107.273011687968</v>
      </c>
      <c r="D35" s="18">
        <f t="shared" si="15"/>
        <v>2140.7013711610925</v>
      </c>
      <c r="E35" s="18">
        <f t="shared" si="15"/>
        <v>2455.192703099514</v>
      </c>
      <c r="F35" s="18">
        <f t="shared" si="15"/>
        <v>232.46005420080473</v>
      </c>
      <c r="G35" s="18">
        <f t="shared" si="15"/>
        <v>2687.652757300297</v>
      </c>
      <c r="H35" s="19">
        <f t="shared" si="15"/>
        <v>10935.627140149358</v>
      </c>
      <c r="I35" s="17">
        <f t="shared" si="15"/>
        <v>69.82331998972222</v>
      </c>
      <c r="J35" s="18">
        <f t="shared" si="15"/>
        <v>361.4689641443547</v>
      </c>
      <c r="K35" s="18">
        <f t="shared" si="15"/>
        <v>377.0831296510878</v>
      </c>
      <c r="L35" s="18">
        <f t="shared" si="15"/>
        <v>0</v>
      </c>
      <c r="M35" s="18">
        <f t="shared" si="15"/>
        <v>377.0831296510878</v>
      </c>
      <c r="N35" s="19">
        <f t="shared" si="15"/>
        <v>808.3754137851647</v>
      </c>
    </row>
    <row r="36" spans="1:14" ht="15">
      <c r="A36" s="8">
        <f t="shared" si="8"/>
        <v>9</v>
      </c>
      <c r="B36" s="6" t="str">
        <f t="shared" si="10"/>
        <v>Scen 9: Acuity change for SFY11 (with RUGable quarterlies - all)</v>
      </c>
      <c r="C36" s="17">
        <f aca="true" t="shared" si="16" ref="C36:N36">C16-C$9</f>
        <v>1336.2664981220732</v>
      </c>
      <c r="D36" s="18">
        <f t="shared" si="16"/>
        <v>-913.8664195901947</v>
      </c>
      <c r="E36" s="18">
        <f t="shared" si="16"/>
        <v>518.1756867504737</v>
      </c>
      <c r="F36" s="18">
        <f t="shared" si="16"/>
        <v>-158.84359312357083</v>
      </c>
      <c r="G36" s="18">
        <f t="shared" si="16"/>
        <v>359.33209362690104</v>
      </c>
      <c r="H36" s="19">
        <f t="shared" si="16"/>
        <v>781.7321721587796</v>
      </c>
      <c r="I36" s="17">
        <f t="shared" si="16"/>
        <v>69.82331998966401</v>
      </c>
      <c r="J36" s="18">
        <f t="shared" si="16"/>
        <v>361.4689641443547</v>
      </c>
      <c r="K36" s="18">
        <f t="shared" si="16"/>
        <v>377.0831296511169</v>
      </c>
      <c r="L36" s="18">
        <f t="shared" si="16"/>
        <v>0</v>
      </c>
      <c r="M36" s="18">
        <f t="shared" si="16"/>
        <v>377.0831296511169</v>
      </c>
      <c r="N36" s="19">
        <f t="shared" si="16"/>
        <v>808.3754137851356</v>
      </c>
    </row>
    <row r="37" spans="1:14" ht="15">
      <c r="A37" s="10">
        <f t="shared" si="8"/>
        <v>10</v>
      </c>
      <c r="B37" s="61" t="str">
        <f t="shared" si="10"/>
        <v>Scen 10: Increase DC base</v>
      </c>
      <c r="C37" s="20">
        <f aca="true" t="shared" si="17" ref="C37:N37">C17-C$9</f>
        <v>4703.5423885487835</v>
      </c>
      <c r="D37" s="70">
        <f t="shared" si="17"/>
        <v>3290.35806449916</v>
      </c>
      <c r="E37" s="70">
        <f t="shared" si="17"/>
        <v>2975.7498148893937</v>
      </c>
      <c r="F37" s="70">
        <f t="shared" si="17"/>
        <v>-8.046525945086614</v>
      </c>
      <c r="G37" s="70">
        <f t="shared" si="17"/>
        <v>2967.7032889442926</v>
      </c>
      <c r="H37" s="21">
        <f t="shared" si="17"/>
        <v>10961.603741992149</v>
      </c>
      <c r="I37" s="20">
        <f t="shared" si="17"/>
        <v>69.82331998966401</v>
      </c>
      <c r="J37" s="70">
        <f t="shared" si="17"/>
        <v>361.4689641443547</v>
      </c>
      <c r="K37" s="70">
        <f t="shared" si="17"/>
        <v>377.0831296510878</v>
      </c>
      <c r="L37" s="70">
        <f t="shared" si="17"/>
        <v>0</v>
      </c>
      <c r="M37" s="70">
        <f t="shared" si="17"/>
        <v>377.0831296510878</v>
      </c>
      <c r="N37" s="21">
        <f t="shared" si="17"/>
        <v>808.3754137851065</v>
      </c>
    </row>
    <row r="38" spans="1:14" ht="15">
      <c r="A38" s="8">
        <f t="shared" si="8"/>
        <v>11</v>
      </c>
      <c r="B38" s="9" t="str">
        <f t="shared" si="10"/>
        <v>Scen 11: New Bedhold Criteria</v>
      </c>
      <c r="C38" s="17">
        <f aca="true" t="shared" si="18" ref="C38:N38">C18-C$9</f>
        <v>4431.918402195035</v>
      </c>
      <c r="D38" s="18">
        <f t="shared" si="18"/>
        <v>3095.9922639831784</v>
      </c>
      <c r="E38" s="18">
        <f t="shared" si="18"/>
        <v>2923.627031138458</v>
      </c>
      <c r="F38" s="18">
        <f t="shared" si="18"/>
        <v>-29.40848086200458</v>
      </c>
      <c r="G38" s="18">
        <f t="shared" si="18"/>
        <v>2894.218550276448</v>
      </c>
      <c r="H38" s="19">
        <f t="shared" si="18"/>
        <v>10422.12921645469</v>
      </c>
      <c r="I38" s="17">
        <f t="shared" si="18"/>
        <v>69.82331998966401</v>
      </c>
      <c r="J38" s="18">
        <f t="shared" si="18"/>
        <v>361.4689641443547</v>
      </c>
      <c r="K38" s="18">
        <f t="shared" si="18"/>
        <v>377.0831296510878</v>
      </c>
      <c r="L38" s="18">
        <f t="shared" si="18"/>
        <v>0</v>
      </c>
      <c r="M38" s="18">
        <f t="shared" si="18"/>
        <v>377.0831296510878</v>
      </c>
      <c r="N38" s="19">
        <f t="shared" si="18"/>
        <v>808.3754137851065</v>
      </c>
    </row>
    <row r="39" spans="1:14" ht="15.75" thickBot="1">
      <c r="A39" s="120">
        <f t="shared" si="8"/>
        <v>12</v>
      </c>
      <c r="B39" s="121" t="str">
        <f t="shared" si="10"/>
        <v>Scen 12: Wound Care Change</v>
      </c>
      <c r="C39" s="122">
        <f aca="true" t="shared" si="19" ref="C39:N39">C19-C$9</f>
        <v>4207.214610559109</v>
      </c>
      <c r="D39" s="123">
        <f t="shared" si="19"/>
        <v>2922.2572176950052</v>
      </c>
      <c r="E39" s="123">
        <f t="shared" si="19"/>
        <v>2830.906497562508</v>
      </c>
      <c r="F39" s="123">
        <f t="shared" si="19"/>
        <v>-38.24910936197739</v>
      </c>
      <c r="G39" s="123">
        <f t="shared" si="19"/>
        <v>2792.6573882005177</v>
      </c>
      <c r="H39" s="124">
        <f t="shared" si="19"/>
        <v>9922.12921645469</v>
      </c>
      <c r="I39" s="122">
        <f t="shared" si="19"/>
        <v>69.82331998966401</v>
      </c>
      <c r="J39" s="123">
        <f t="shared" si="19"/>
        <v>361.4689641443547</v>
      </c>
      <c r="K39" s="123">
        <f t="shared" si="19"/>
        <v>377.0831296510878</v>
      </c>
      <c r="L39" s="123">
        <f t="shared" si="19"/>
        <v>0</v>
      </c>
      <c r="M39" s="123">
        <f t="shared" si="19"/>
        <v>377.0831296510878</v>
      </c>
      <c r="N39" s="124">
        <f t="shared" si="19"/>
        <v>808.3754137851065</v>
      </c>
    </row>
    <row r="40" spans="1:14" ht="15">
      <c r="A40" s="8">
        <f t="shared" si="8"/>
        <v>15</v>
      </c>
      <c r="B40" s="9" t="str">
        <f t="shared" si="10"/>
        <v>Scen 15: Scen 5 with Smoothed CMI (2 Picture Dates)</v>
      </c>
      <c r="C40" s="17">
        <f aca="true" t="shared" si="20" ref="C40:N40">C20-C$9</f>
        <v>3471.647173081583</v>
      </c>
      <c r="D40" s="18">
        <f t="shared" si="20"/>
        <v>1492.6732029447448</v>
      </c>
      <c r="E40" s="18">
        <f t="shared" si="20"/>
        <v>804.8997216461576</v>
      </c>
      <c r="F40" s="18">
        <f t="shared" si="20"/>
        <v>48.71882649120198</v>
      </c>
      <c r="G40" s="18">
        <f t="shared" si="20"/>
        <v>853.6185481373395</v>
      </c>
      <c r="H40" s="19">
        <f t="shared" si="20"/>
        <v>5817.938924163696</v>
      </c>
      <c r="I40" s="17">
        <f t="shared" si="20"/>
        <v>35.739536111359484</v>
      </c>
      <c r="J40" s="18">
        <f t="shared" si="20"/>
        <v>179.14390785660362</v>
      </c>
      <c r="K40" s="18">
        <f t="shared" si="20"/>
        <v>160.29156704535126</v>
      </c>
      <c r="L40" s="18">
        <f t="shared" si="20"/>
        <v>0</v>
      </c>
      <c r="M40" s="18">
        <f t="shared" si="20"/>
        <v>160.29156704535126</v>
      </c>
      <c r="N40" s="19">
        <f t="shared" si="20"/>
        <v>375.17501101331436</v>
      </c>
    </row>
    <row r="41" spans="1:14" ht="15">
      <c r="A41" s="10">
        <f t="shared" si="8"/>
        <v>16</v>
      </c>
      <c r="B41" s="61" t="str">
        <f t="shared" si="10"/>
        <v>Scen 16: Proportional Increase in DC/SS bases to hit expenditure target</v>
      </c>
      <c r="C41" s="20">
        <f aca="true" t="shared" si="21" ref="C41:N41">C21-C$9</f>
        <v>8656.654927609372</v>
      </c>
      <c r="D41" s="70">
        <f t="shared" si="21"/>
        <v>6600.717604506353</v>
      </c>
      <c r="E41" s="70">
        <f t="shared" si="21"/>
        <v>3626.9552563969337</v>
      </c>
      <c r="F41" s="70">
        <f t="shared" si="21"/>
        <v>294.5084200885358</v>
      </c>
      <c r="G41" s="70">
        <f t="shared" si="21"/>
        <v>3921.463676485466</v>
      </c>
      <c r="H41" s="21">
        <f t="shared" si="21"/>
        <v>19178.83620860125</v>
      </c>
      <c r="I41" s="20">
        <f t="shared" si="21"/>
        <v>69.82331998966401</v>
      </c>
      <c r="J41" s="70">
        <f t="shared" si="21"/>
        <v>361.4689641443547</v>
      </c>
      <c r="K41" s="70">
        <f t="shared" si="21"/>
        <v>377.0831296511169</v>
      </c>
      <c r="L41" s="70">
        <f t="shared" si="21"/>
        <v>0</v>
      </c>
      <c r="M41" s="70">
        <f t="shared" si="21"/>
        <v>377.0831296511169</v>
      </c>
      <c r="N41" s="21">
        <f t="shared" si="21"/>
        <v>808.3754137851356</v>
      </c>
    </row>
    <row r="42" spans="1:14" ht="15">
      <c r="A42" s="10">
        <f t="shared" si="8"/>
        <v>17</v>
      </c>
      <c r="B42" s="61" t="str">
        <f t="shared" si="10"/>
        <v>Scen 17: Acuity change for SFY11 (old RUG treatment)</v>
      </c>
      <c r="C42" s="20">
        <f aca="true" t="shared" si="22" ref="C42:N42">C22-C$9</f>
        <v>14250.55803666613</v>
      </c>
      <c r="D42" s="70">
        <f t="shared" si="22"/>
        <v>9116.946137959021</v>
      </c>
      <c r="E42" s="70">
        <f t="shared" si="22"/>
        <v>5423.081590388465</v>
      </c>
      <c r="F42" s="70">
        <f t="shared" si="22"/>
        <v>487.21106387197506</v>
      </c>
      <c r="G42" s="70">
        <f t="shared" si="22"/>
        <v>5910.29265426044</v>
      </c>
      <c r="H42" s="21">
        <f t="shared" si="22"/>
        <v>29277.796828885563</v>
      </c>
      <c r="I42" s="20">
        <f t="shared" si="22"/>
        <v>69.82331998972222</v>
      </c>
      <c r="J42" s="70">
        <f t="shared" si="22"/>
        <v>361.4689641443547</v>
      </c>
      <c r="K42" s="70">
        <f t="shared" si="22"/>
        <v>377.0831296510878</v>
      </c>
      <c r="L42" s="70">
        <f t="shared" si="22"/>
        <v>0</v>
      </c>
      <c r="M42" s="70">
        <f t="shared" si="22"/>
        <v>377.0831296510878</v>
      </c>
      <c r="N42" s="21">
        <f t="shared" si="22"/>
        <v>808.3754137851647</v>
      </c>
    </row>
    <row r="43" spans="1:14" ht="15">
      <c r="A43" s="8">
        <f t="shared" si="8"/>
        <v>18</v>
      </c>
      <c r="B43" s="9" t="str">
        <f t="shared" si="10"/>
        <v>Scen 18: Acuity change for SFY11 (with RUGable quarterlies - prior T18 only)</v>
      </c>
      <c r="C43" s="17">
        <f aca="true" t="shared" si="23" ref="C43:N43">C23-C$9</f>
        <v>7289.4939902260085</v>
      </c>
      <c r="D43" s="18">
        <f t="shared" si="23"/>
        <v>3467.9784023957327</v>
      </c>
      <c r="E43" s="18">
        <f t="shared" si="23"/>
        <v>3024.3904780509765</v>
      </c>
      <c r="F43" s="18">
        <f t="shared" si="23"/>
        <v>295.26373812706515</v>
      </c>
      <c r="G43" s="18">
        <f t="shared" si="23"/>
        <v>3319.6542161780235</v>
      </c>
      <c r="H43" s="19">
        <f t="shared" si="23"/>
        <v>14077.126608799677</v>
      </c>
      <c r="I43" s="17">
        <f t="shared" si="23"/>
        <v>69.82331998966401</v>
      </c>
      <c r="J43" s="18">
        <f t="shared" si="23"/>
        <v>361.4689641443547</v>
      </c>
      <c r="K43" s="18">
        <f t="shared" si="23"/>
        <v>377.0831296510878</v>
      </c>
      <c r="L43" s="18">
        <f t="shared" si="23"/>
        <v>0</v>
      </c>
      <c r="M43" s="18">
        <f t="shared" si="23"/>
        <v>377.0831296510878</v>
      </c>
      <c r="N43" s="19">
        <f t="shared" si="23"/>
        <v>808.3754137851065</v>
      </c>
    </row>
    <row r="44" spans="1:14" ht="15">
      <c r="A44" s="8">
        <f t="shared" si="8"/>
        <v>19</v>
      </c>
      <c r="B44" s="9" t="str">
        <f t="shared" si="10"/>
        <v>Scen 19: Acuity change for SFY11 (with RUGable quarterlies - all)</v>
      </c>
      <c r="C44" s="17">
        <f aca="true" t="shared" si="24" ref="C44:N44">C24-C$9</f>
        <v>3118.091996206087</v>
      </c>
      <c r="D44" s="18">
        <f t="shared" si="24"/>
        <v>791.2367954631918</v>
      </c>
      <c r="E44" s="18">
        <f t="shared" si="24"/>
        <v>1325.846715890104</v>
      </c>
      <c r="F44" s="18">
        <f t="shared" si="24"/>
        <v>-46.92704433568906</v>
      </c>
      <c r="G44" s="18">
        <f t="shared" si="24"/>
        <v>1278.9196715544094</v>
      </c>
      <c r="H44" s="19">
        <f t="shared" si="24"/>
        <v>5188.248463223805</v>
      </c>
      <c r="I44" s="17">
        <f t="shared" si="24"/>
        <v>69.82331998972222</v>
      </c>
      <c r="J44" s="18">
        <f t="shared" si="24"/>
        <v>361.4689641443547</v>
      </c>
      <c r="K44" s="18">
        <f t="shared" si="24"/>
        <v>377.0831296510878</v>
      </c>
      <c r="L44" s="18">
        <f t="shared" si="24"/>
        <v>0</v>
      </c>
      <c r="M44" s="18">
        <f t="shared" si="24"/>
        <v>377.0831296510878</v>
      </c>
      <c r="N44" s="19">
        <f t="shared" si="24"/>
        <v>808.3754137851647</v>
      </c>
    </row>
    <row r="45" spans="1:14" ht="15">
      <c r="A45" s="10">
        <f t="shared" si="8"/>
        <v>20</v>
      </c>
      <c r="B45" s="61" t="str">
        <f t="shared" si="10"/>
        <v>Scen 20: Increase DC base</v>
      </c>
      <c r="C45" s="20">
        <f aca="true" t="shared" si="25" ref="C45:N45">C25-C$9</f>
        <v>5001.682434829825</v>
      </c>
      <c r="D45" s="70">
        <f t="shared" si="25"/>
        <v>3224.293736187101</v>
      </c>
      <c r="E45" s="70">
        <f t="shared" si="25"/>
        <v>2736.991472084017</v>
      </c>
      <c r="F45" s="70">
        <f t="shared" si="25"/>
        <v>25.82201000590794</v>
      </c>
      <c r="G45" s="70">
        <f t="shared" si="25"/>
        <v>2762.8134820898995</v>
      </c>
      <c r="H45" s="21">
        <f t="shared" si="25"/>
        <v>10988.789653106825</v>
      </c>
      <c r="I45" s="20">
        <f t="shared" si="25"/>
        <v>69.82331998972222</v>
      </c>
      <c r="J45" s="70">
        <f t="shared" si="25"/>
        <v>361.4689641443547</v>
      </c>
      <c r="K45" s="70">
        <f t="shared" si="25"/>
        <v>377.0831296511169</v>
      </c>
      <c r="L45" s="70">
        <f t="shared" si="25"/>
        <v>0</v>
      </c>
      <c r="M45" s="70">
        <f t="shared" si="25"/>
        <v>377.0831296511169</v>
      </c>
      <c r="N45" s="21">
        <f t="shared" si="25"/>
        <v>808.3754137851938</v>
      </c>
    </row>
    <row r="46" spans="1:14" ht="15">
      <c r="A46" s="11">
        <f t="shared" si="8"/>
        <v>21</v>
      </c>
      <c r="B46" s="125" t="str">
        <f t="shared" si="10"/>
        <v>Scen 21: New Bedhold Criteria</v>
      </c>
      <c r="C46" s="126">
        <f aca="true" t="shared" si="26" ref="C46:N46">C26-C$9</f>
        <v>4729.882549093803</v>
      </c>
      <c r="D46" s="127">
        <f t="shared" si="26"/>
        <v>3029.944072511571</v>
      </c>
      <c r="E46" s="127">
        <f t="shared" si="26"/>
        <v>2684.9095366580295</v>
      </c>
      <c r="F46" s="127">
        <f t="shared" si="26"/>
        <v>4.457193398562595</v>
      </c>
      <c r="G46" s="127">
        <f t="shared" si="26"/>
        <v>2689.3667300565867</v>
      </c>
      <c r="H46" s="128">
        <f t="shared" si="26"/>
        <v>10449.193351661903</v>
      </c>
      <c r="I46" s="126">
        <f t="shared" si="26"/>
        <v>69.82331998966401</v>
      </c>
      <c r="J46" s="127">
        <f t="shared" si="26"/>
        <v>361.4689641443547</v>
      </c>
      <c r="K46" s="127">
        <f t="shared" si="26"/>
        <v>377.0831296511169</v>
      </c>
      <c r="L46" s="127">
        <f t="shared" si="26"/>
        <v>0</v>
      </c>
      <c r="M46" s="127">
        <f t="shared" si="26"/>
        <v>377.0831296511169</v>
      </c>
      <c r="N46" s="128">
        <f t="shared" si="26"/>
        <v>808.3754137851356</v>
      </c>
    </row>
    <row r="47" spans="1:14" ht="15.75" thickBot="1">
      <c r="A47" s="120">
        <f t="shared" si="8"/>
        <v>22</v>
      </c>
      <c r="B47" s="129" t="str">
        <f t="shared" si="10"/>
        <v>Scen 22: Wound Care Change</v>
      </c>
      <c r="C47" s="122">
        <f aca="true" t="shared" si="27" ref="C47:N47">C27-C$9</f>
        <v>4505.010860129667</v>
      </c>
      <c r="D47" s="123">
        <f t="shared" si="27"/>
        <v>2856.2533514827373</v>
      </c>
      <c r="E47" s="123">
        <f t="shared" si="27"/>
        <v>2592.332188820641</v>
      </c>
      <c r="F47" s="123">
        <f t="shared" si="27"/>
        <v>-4.403048771071553</v>
      </c>
      <c r="G47" s="123">
        <f t="shared" si="27"/>
        <v>2587.9291400495567</v>
      </c>
      <c r="H47" s="124">
        <f t="shared" si="27"/>
        <v>9949.19335166202</v>
      </c>
      <c r="I47" s="122">
        <f t="shared" si="27"/>
        <v>69.82331998966401</v>
      </c>
      <c r="J47" s="123">
        <f t="shared" si="27"/>
        <v>361.4689641443547</v>
      </c>
      <c r="K47" s="123">
        <f t="shared" si="27"/>
        <v>377.0831296511169</v>
      </c>
      <c r="L47" s="123">
        <f t="shared" si="27"/>
        <v>0</v>
      </c>
      <c r="M47" s="123">
        <f t="shared" si="27"/>
        <v>377.0831296511169</v>
      </c>
      <c r="N47" s="124">
        <f t="shared" si="27"/>
        <v>808.3754137851356</v>
      </c>
    </row>
    <row r="48" spans="1:14" ht="15">
      <c r="A48" s="7"/>
      <c r="B48" s="6"/>
      <c r="C48" s="7"/>
      <c r="D48" s="22"/>
      <c r="E48" s="22"/>
      <c r="F48" s="22"/>
      <c r="G48" s="22"/>
      <c r="H48" s="6"/>
      <c r="I48" s="7"/>
      <c r="J48" s="22"/>
      <c r="K48" s="22"/>
      <c r="L48" s="22"/>
      <c r="M48" s="22"/>
      <c r="N48" s="6"/>
    </row>
    <row r="49" spans="1:14" ht="15">
      <c r="A49" s="26" t="s">
        <v>32</v>
      </c>
      <c r="B49" s="27"/>
      <c r="C49" s="28"/>
      <c r="D49" s="29"/>
      <c r="E49" s="29"/>
      <c r="F49" s="29"/>
      <c r="G49" s="29"/>
      <c r="H49" s="30"/>
      <c r="I49" s="28"/>
      <c r="J49" s="29"/>
      <c r="K49" s="29"/>
      <c r="L49" s="29"/>
      <c r="M49" s="29"/>
      <c r="N49" s="30"/>
    </row>
    <row r="50" spans="1:14" ht="15">
      <c r="A50" s="8">
        <f>A9</f>
        <v>2</v>
      </c>
      <c r="B50" s="9" t="str">
        <f>B9</f>
        <v>Scen 2: SFY10 Avg CMI - Base Scenario</v>
      </c>
      <c r="C50" s="46">
        <f>C9/C$6*1000</f>
        <v>150.44247184946573</v>
      </c>
      <c r="D50" s="42">
        <f aca="true" t="shared" si="28" ref="D50:N50">D9/D$6*1000</f>
        <v>150.00390903774272</v>
      </c>
      <c r="E50" s="42">
        <f t="shared" si="28"/>
        <v>143.8690543086877</v>
      </c>
      <c r="F50" s="42">
        <f t="shared" si="28"/>
        <v>148.23456275170744</v>
      </c>
      <c r="G50" s="42">
        <f t="shared" si="28"/>
        <v>144.2458660648125</v>
      </c>
      <c r="H50" s="47">
        <f t="shared" si="28"/>
        <v>148.99662980506034</v>
      </c>
      <c r="I50" s="46">
        <f t="shared" si="28"/>
        <v>173.00565072708147</v>
      </c>
      <c r="J50" s="42">
        <f t="shared" si="28"/>
        <v>213.16987843513778</v>
      </c>
      <c r="K50" s="42">
        <f t="shared" si="28"/>
        <v>220.0403701580683</v>
      </c>
      <c r="L50" s="42" t="e">
        <f t="shared" si="28"/>
        <v>#DIV/0!</v>
      </c>
      <c r="M50" s="42">
        <f t="shared" si="28"/>
        <v>220.0403701580683</v>
      </c>
      <c r="N50" s="47">
        <f t="shared" si="28"/>
        <v>212.07706640260312</v>
      </c>
    </row>
    <row r="51" spans="1:14" ht="15">
      <c r="A51" s="8">
        <f aca="true" t="shared" si="29" ref="A51:B68">A10</f>
        <v>3</v>
      </c>
      <c r="B51" s="9" t="str">
        <f t="shared" si="29"/>
        <v>Scen 3: Inflate CRs to 2009; set rate year to SFY11</v>
      </c>
      <c r="C51" s="46">
        <f aca="true" t="shared" si="30" ref="C51:N51">C10/C$6*1000</f>
        <v>151.1466746439451</v>
      </c>
      <c r="D51" s="42">
        <f t="shared" si="30"/>
        <v>150.0992243900002</v>
      </c>
      <c r="E51" s="42">
        <f t="shared" si="30"/>
        <v>143.89333242504856</v>
      </c>
      <c r="F51" s="42">
        <f t="shared" si="30"/>
        <v>148.38469579651687</v>
      </c>
      <c r="G51" s="42">
        <f t="shared" si="30"/>
        <v>144.2810074327796</v>
      </c>
      <c r="H51" s="47">
        <f t="shared" si="30"/>
        <v>149.35056686164148</v>
      </c>
      <c r="I51" s="46">
        <f t="shared" si="30"/>
        <v>173.33871231577857</v>
      </c>
      <c r="J51" s="42">
        <f t="shared" si="30"/>
        <v>213.3797645547625</v>
      </c>
      <c r="K51" s="42">
        <f t="shared" si="30"/>
        <v>220.0626149594485</v>
      </c>
      <c r="L51" s="42" t="e">
        <f t="shared" si="30"/>
        <v>#DIV/0!</v>
      </c>
      <c r="M51" s="42">
        <f t="shared" si="30"/>
        <v>220.0626149594485</v>
      </c>
      <c r="N51" s="47">
        <f t="shared" si="30"/>
        <v>212.21564872642418</v>
      </c>
    </row>
    <row r="52" spans="1:14" ht="15">
      <c r="A52" s="8">
        <f t="shared" si="29"/>
        <v>4</v>
      </c>
      <c r="B52" s="9" t="str">
        <f t="shared" si="29"/>
        <v>Scen 4: Increase MAI</v>
      </c>
      <c r="C52" s="46">
        <f aca="true" t="shared" si="31" ref="C52:N52">C11/C$6*1000</f>
        <v>152.27710830670657</v>
      </c>
      <c r="D52" s="42">
        <f t="shared" si="31"/>
        <v>151.22946052414161</v>
      </c>
      <c r="E52" s="42">
        <f t="shared" si="31"/>
        <v>145.02333242504858</v>
      </c>
      <c r="F52" s="42">
        <f t="shared" si="31"/>
        <v>149.53872310823328</v>
      </c>
      <c r="G52" s="42">
        <f t="shared" si="31"/>
        <v>145.41308136612346</v>
      </c>
      <c r="H52" s="47">
        <f t="shared" si="31"/>
        <v>150.4812748096758</v>
      </c>
      <c r="I52" s="46">
        <f t="shared" si="31"/>
        <v>176.33868289351275</v>
      </c>
      <c r="J52" s="42">
        <f t="shared" si="31"/>
        <v>216.99680351783863</v>
      </c>
      <c r="K52" s="42">
        <f t="shared" si="31"/>
        <v>223.7126149594477</v>
      </c>
      <c r="L52" s="42" t="e">
        <f t="shared" si="31"/>
        <v>#DIV/0!</v>
      </c>
      <c r="M52" s="42">
        <f t="shared" si="31"/>
        <v>223.7126149594477</v>
      </c>
      <c r="N52" s="47">
        <f t="shared" si="31"/>
        <v>215.7833620112568</v>
      </c>
    </row>
    <row r="53" spans="1:14" ht="15">
      <c r="A53" s="8">
        <f t="shared" si="29"/>
        <v>5</v>
      </c>
      <c r="B53" s="9" t="str">
        <f t="shared" si="29"/>
        <v>Scen 5: New labor factors</v>
      </c>
      <c r="C53" s="46">
        <f aca="true" t="shared" si="32" ref="C53:N53">C12/C$6*1000</f>
        <v>152.1740103876626</v>
      </c>
      <c r="D53" s="42">
        <f t="shared" si="32"/>
        <v>151.0737638635635</v>
      </c>
      <c r="E53" s="42">
        <f t="shared" si="32"/>
        <v>144.91001016825717</v>
      </c>
      <c r="F53" s="42">
        <f t="shared" si="32"/>
        <v>149.58903307240536</v>
      </c>
      <c r="G53" s="42">
        <f t="shared" si="32"/>
        <v>145.3138831329927</v>
      </c>
      <c r="H53" s="47">
        <f t="shared" si="32"/>
        <v>150.36080495402607</v>
      </c>
      <c r="I53" s="46">
        <f t="shared" si="32"/>
        <v>176.21035644807716</v>
      </c>
      <c r="J53" s="42">
        <f t="shared" si="32"/>
        <v>216.8949969058648</v>
      </c>
      <c r="K53" s="42">
        <f t="shared" si="32"/>
        <v>223.37158856388274</v>
      </c>
      <c r="L53" s="42" t="e">
        <f t="shared" si="32"/>
        <v>#DIV/0!</v>
      </c>
      <c r="M53" s="42">
        <f t="shared" si="32"/>
        <v>223.37158856388274</v>
      </c>
      <c r="N53" s="47">
        <f t="shared" si="32"/>
        <v>215.57158499886538</v>
      </c>
    </row>
    <row r="54" spans="1:14" ht="15">
      <c r="A54" s="10">
        <f t="shared" si="29"/>
        <v>6</v>
      </c>
      <c r="B54" s="61" t="str">
        <f t="shared" si="29"/>
        <v>Scen 6: Proportional increase in DC/SS bases to hit expenditure target</v>
      </c>
      <c r="C54" s="23">
        <f aca="true" t="shared" si="33" ref="C54:N54">C13/C$6*1000</f>
        <v>153.9423038097756</v>
      </c>
      <c r="D54" s="2">
        <f t="shared" si="33"/>
        <v>153.3296250544735</v>
      </c>
      <c r="E54" s="2">
        <f t="shared" si="33"/>
        <v>147.16165605656923</v>
      </c>
      <c r="F54" s="2">
        <f t="shared" si="33"/>
        <v>151.65873420016132</v>
      </c>
      <c r="G54" s="2">
        <f t="shared" si="33"/>
        <v>147.54982433864575</v>
      </c>
      <c r="H54" s="24">
        <f t="shared" si="33"/>
        <v>152.39535023038852</v>
      </c>
      <c r="I54" s="23">
        <f t="shared" si="33"/>
        <v>179.26659357571725</v>
      </c>
      <c r="J54" s="2">
        <f t="shared" si="33"/>
        <v>220.68626417797037</v>
      </c>
      <c r="K54" s="2">
        <f t="shared" si="33"/>
        <v>227.8770036452218</v>
      </c>
      <c r="L54" s="2" t="e">
        <f t="shared" si="33"/>
        <v>#DIV/0!</v>
      </c>
      <c r="M54" s="2">
        <f t="shared" si="33"/>
        <v>227.8770036452218</v>
      </c>
      <c r="N54" s="24">
        <f t="shared" si="33"/>
        <v>219.6065735214376</v>
      </c>
    </row>
    <row r="55" spans="1:14" ht="15">
      <c r="A55" s="40">
        <f t="shared" si="29"/>
        <v>7</v>
      </c>
      <c r="B55" s="116" t="str">
        <f t="shared" si="29"/>
        <v>Scen 7: Acuity change for SFY11 (old RUG treatment)</v>
      </c>
      <c r="C55" s="44">
        <f aca="true" t="shared" si="34" ref="C55:N55">C14/C$6*1000</f>
        <v>156.03834718865318</v>
      </c>
      <c r="D55" s="41">
        <f t="shared" si="34"/>
        <v>154.40557753997766</v>
      </c>
      <c r="E55" s="41">
        <f t="shared" si="34"/>
        <v>148.69193160068014</v>
      </c>
      <c r="F55" s="41">
        <f t="shared" si="34"/>
        <v>152.67272659033006</v>
      </c>
      <c r="G55" s="41">
        <f t="shared" si="34"/>
        <v>149.03553655996532</v>
      </c>
      <c r="H55" s="45">
        <f t="shared" si="34"/>
        <v>154.01121739631157</v>
      </c>
      <c r="I55" s="44">
        <f t="shared" si="34"/>
        <v>179.26659357571202</v>
      </c>
      <c r="J55" s="41">
        <f t="shared" si="34"/>
        <v>220.68626417797037</v>
      </c>
      <c r="K55" s="41">
        <f t="shared" si="34"/>
        <v>227.8770036452212</v>
      </c>
      <c r="L55" s="41" t="e">
        <f t="shared" si="34"/>
        <v>#DIV/0!</v>
      </c>
      <c r="M55" s="41">
        <f t="shared" si="34"/>
        <v>227.8770036452212</v>
      </c>
      <c r="N55" s="45">
        <f t="shared" si="34"/>
        <v>219.60657352143681</v>
      </c>
    </row>
    <row r="56" spans="1:14" ht="15">
      <c r="A56" s="8">
        <f t="shared" si="29"/>
        <v>8</v>
      </c>
      <c r="B56" s="9" t="str">
        <f t="shared" si="29"/>
        <v>Scen 8: Acuity change for SFY11 (with RUGable quarterlies - T18 only)</v>
      </c>
      <c r="C56" s="46">
        <f aca="true" t="shared" si="35" ref="C56:N56">C15/C$6*1000</f>
        <v>152.87278566137329</v>
      </c>
      <c r="D56" s="42">
        <f t="shared" si="35"/>
        <v>151.10123384559728</v>
      </c>
      <c r="E56" s="42">
        <f t="shared" si="35"/>
        <v>146.1493481834014</v>
      </c>
      <c r="F56" s="42">
        <f t="shared" si="35"/>
        <v>150.5199517862851</v>
      </c>
      <c r="G56" s="42">
        <f t="shared" si="35"/>
        <v>146.52659973162858</v>
      </c>
      <c r="H56" s="47">
        <f t="shared" si="35"/>
        <v>150.93481166612742</v>
      </c>
      <c r="I56" s="46">
        <f t="shared" si="35"/>
        <v>179.26659357571725</v>
      </c>
      <c r="J56" s="42">
        <f t="shared" si="35"/>
        <v>220.68626417797037</v>
      </c>
      <c r="K56" s="42">
        <f t="shared" si="35"/>
        <v>227.8770036452212</v>
      </c>
      <c r="L56" s="42" t="e">
        <f t="shared" si="35"/>
        <v>#DIV/0!</v>
      </c>
      <c r="M56" s="42">
        <f t="shared" si="35"/>
        <v>227.8770036452212</v>
      </c>
      <c r="N56" s="47">
        <f t="shared" si="35"/>
        <v>219.60657352143733</v>
      </c>
    </row>
    <row r="57" spans="1:14" ht="15">
      <c r="A57" s="8">
        <f t="shared" si="29"/>
        <v>9</v>
      </c>
      <c r="B57" s="6" t="str">
        <f t="shared" si="29"/>
        <v>Scen 9: Acuity change for SFY11 (with RUGable quarterlies - all)</v>
      </c>
      <c r="C57" s="46">
        <f aca="true" t="shared" si="36" ref="C57:N57">C16/C$6*1000</f>
        <v>150.97422258675232</v>
      </c>
      <c r="D57" s="42">
        <f t="shared" si="36"/>
        <v>149.5354605624948</v>
      </c>
      <c r="E57" s="42">
        <f t="shared" si="36"/>
        <v>144.3503170800502</v>
      </c>
      <c r="F57" s="42">
        <f t="shared" si="36"/>
        <v>146.67292065717385</v>
      </c>
      <c r="G57" s="42">
        <f t="shared" si="36"/>
        <v>144.55079414797964</v>
      </c>
      <c r="H57" s="47">
        <f t="shared" si="36"/>
        <v>149.1351805344216</v>
      </c>
      <c r="I57" s="46">
        <f t="shared" si="36"/>
        <v>179.26659357571202</v>
      </c>
      <c r="J57" s="42">
        <f t="shared" si="36"/>
        <v>220.68626417797037</v>
      </c>
      <c r="K57" s="42">
        <f t="shared" si="36"/>
        <v>227.8770036452218</v>
      </c>
      <c r="L57" s="42" t="e">
        <f t="shared" si="36"/>
        <v>#DIV/0!</v>
      </c>
      <c r="M57" s="42">
        <f t="shared" si="36"/>
        <v>227.8770036452218</v>
      </c>
      <c r="N57" s="47">
        <f t="shared" si="36"/>
        <v>219.60657352143707</v>
      </c>
    </row>
    <row r="58" spans="1:14" ht="15">
      <c r="A58" s="10">
        <f t="shared" si="29"/>
        <v>10</v>
      </c>
      <c r="B58" s="61" t="str">
        <f t="shared" si="29"/>
        <v>Scen 10: Increase DC base</v>
      </c>
      <c r="C58" s="23">
        <f aca="true" t="shared" si="37" ref="C58:N58">C17/C$6*1000</f>
        <v>152.3141884093618</v>
      </c>
      <c r="D58" s="2">
        <f t="shared" si="37"/>
        <v>151.69054855670606</v>
      </c>
      <c r="E58" s="2">
        <f t="shared" si="37"/>
        <v>146.63282273590985</v>
      </c>
      <c r="F58" s="2">
        <f t="shared" si="37"/>
        <v>148.15545478528898</v>
      </c>
      <c r="G58" s="2">
        <f t="shared" si="37"/>
        <v>146.76424973094313</v>
      </c>
      <c r="H58" s="24">
        <f t="shared" si="37"/>
        <v>150.93941564337155</v>
      </c>
      <c r="I58" s="23">
        <f t="shared" si="37"/>
        <v>179.26659357571202</v>
      </c>
      <c r="J58" s="2">
        <f t="shared" si="37"/>
        <v>220.68626417797037</v>
      </c>
      <c r="K58" s="2">
        <f t="shared" si="37"/>
        <v>227.8770036452212</v>
      </c>
      <c r="L58" s="2" t="e">
        <f t="shared" si="37"/>
        <v>#DIV/0!</v>
      </c>
      <c r="M58" s="2">
        <f t="shared" si="37"/>
        <v>227.8770036452212</v>
      </c>
      <c r="N58" s="24">
        <f t="shared" si="37"/>
        <v>219.60657352143681</v>
      </c>
    </row>
    <row r="59" spans="1:14" ht="15">
      <c r="A59" s="8">
        <f t="shared" si="29"/>
        <v>11</v>
      </c>
      <c r="B59" s="9" t="str">
        <f t="shared" si="29"/>
        <v>Scen 11: New Bedhold Criteria</v>
      </c>
      <c r="C59" s="46">
        <f aca="true" t="shared" si="38" ref="C59:N59">C18/C$6*1000</f>
        <v>152.20609900114025</v>
      </c>
      <c r="D59" s="42">
        <f t="shared" si="38"/>
        <v>151.59091653068973</v>
      </c>
      <c r="E59" s="42">
        <f t="shared" si="38"/>
        <v>146.58441298608852</v>
      </c>
      <c r="F59" s="42">
        <f t="shared" si="38"/>
        <v>147.9454385840448</v>
      </c>
      <c r="G59" s="42">
        <f t="shared" si="38"/>
        <v>146.70189081310238</v>
      </c>
      <c r="H59" s="47">
        <f t="shared" si="38"/>
        <v>150.8438015805927</v>
      </c>
      <c r="I59" s="46">
        <f t="shared" si="38"/>
        <v>179.26659357571202</v>
      </c>
      <c r="J59" s="42">
        <f t="shared" si="38"/>
        <v>220.68626417797037</v>
      </c>
      <c r="K59" s="42">
        <f t="shared" si="38"/>
        <v>227.8770036452212</v>
      </c>
      <c r="L59" s="42" t="e">
        <f t="shared" si="38"/>
        <v>#DIV/0!</v>
      </c>
      <c r="M59" s="42">
        <f t="shared" si="38"/>
        <v>227.8770036452212</v>
      </c>
      <c r="N59" s="47">
        <f t="shared" si="38"/>
        <v>219.60657352143681</v>
      </c>
    </row>
    <row r="60" spans="1:14" ht="15.75" thickBot="1">
      <c r="A60" s="120">
        <f t="shared" si="29"/>
        <v>12</v>
      </c>
      <c r="B60" s="121" t="str">
        <f t="shared" si="29"/>
        <v>Scen 12: Wound Care Change</v>
      </c>
      <c r="C60" s="131">
        <f aca="true" t="shared" si="39" ref="C60:N60">C19/C$6*1000</f>
        <v>152.11668090449453</v>
      </c>
      <c r="D60" s="132">
        <f t="shared" si="39"/>
        <v>151.5018598416746</v>
      </c>
      <c r="E60" s="132">
        <f t="shared" si="39"/>
        <v>146.49829751967053</v>
      </c>
      <c r="F60" s="132">
        <f t="shared" si="39"/>
        <v>147.85852354179346</v>
      </c>
      <c r="G60" s="132">
        <f t="shared" si="39"/>
        <v>146.61570633076616</v>
      </c>
      <c r="H60" s="133">
        <f t="shared" si="39"/>
        <v>150.75518380695118</v>
      </c>
      <c r="I60" s="131">
        <f t="shared" si="39"/>
        <v>179.26659357571202</v>
      </c>
      <c r="J60" s="132">
        <f t="shared" si="39"/>
        <v>220.68626417797037</v>
      </c>
      <c r="K60" s="132">
        <f t="shared" si="39"/>
        <v>227.8770036452212</v>
      </c>
      <c r="L60" s="132" t="e">
        <f t="shared" si="39"/>
        <v>#DIV/0!</v>
      </c>
      <c r="M60" s="132">
        <f t="shared" si="39"/>
        <v>227.8770036452212</v>
      </c>
      <c r="N60" s="133">
        <f t="shared" si="39"/>
        <v>219.60657352143681</v>
      </c>
    </row>
    <row r="61" spans="1:14" ht="15">
      <c r="A61" s="8">
        <f t="shared" si="29"/>
        <v>15</v>
      </c>
      <c r="B61" s="9" t="str">
        <f t="shared" si="29"/>
        <v>Scen 15: Scen 5 with Smoothed CMI (2 Picture Dates)</v>
      </c>
      <c r="C61" s="46">
        <f aca="true" t="shared" si="40" ref="C61:N61">C20/C$6*1000</f>
        <v>151.82397093402656</v>
      </c>
      <c r="D61" s="42">
        <f t="shared" si="40"/>
        <v>150.76905421757814</v>
      </c>
      <c r="E61" s="42">
        <f t="shared" si="40"/>
        <v>144.61661595739716</v>
      </c>
      <c r="F61" s="42">
        <f t="shared" si="40"/>
        <v>148.71353309447565</v>
      </c>
      <c r="G61" s="42">
        <f t="shared" si="40"/>
        <v>144.97024407684077</v>
      </c>
      <c r="H61" s="47">
        <f t="shared" si="40"/>
        <v>150.02777539434348</v>
      </c>
      <c r="I61" s="46">
        <f t="shared" si="40"/>
        <v>176.21035644807716</v>
      </c>
      <c r="J61" s="42">
        <f t="shared" si="40"/>
        <v>216.8949969058648</v>
      </c>
      <c r="K61" s="42">
        <f t="shared" si="40"/>
        <v>223.37158856388274</v>
      </c>
      <c r="L61" s="42" t="e">
        <f t="shared" si="40"/>
        <v>#DIV/0!</v>
      </c>
      <c r="M61" s="42">
        <f t="shared" si="40"/>
        <v>223.37158856388274</v>
      </c>
      <c r="N61" s="47">
        <f t="shared" si="40"/>
        <v>215.57158499886538</v>
      </c>
    </row>
    <row r="62" spans="1:14" ht="15">
      <c r="A62" s="10">
        <f t="shared" si="29"/>
        <v>16</v>
      </c>
      <c r="B62" s="61" t="str">
        <f t="shared" si="29"/>
        <v>Scen 16: Proportional Increase in DC/SS bases to hit expenditure target</v>
      </c>
      <c r="C62" s="23">
        <f aca="true" t="shared" si="41" ref="C62:N62">C21/C$6*1000</f>
        <v>153.88728068562284</v>
      </c>
      <c r="D62" s="2">
        <f t="shared" si="41"/>
        <v>153.38744084402109</v>
      </c>
      <c r="E62" s="2">
        <f t="shared" si="41"/>
        <v>147.23763871535425</v>
      </c>
      <c r="F62" s="2">
        <f t="shared" si="41"/>
        <v>151.1299690879708</v>
      </c>
      <c r="G62" s="2">
        <f t="shared" si="41"/>
        <v>147.57360779255734</v>
      </c>
      <c r="H62" s="24">
        <f t="shared" si="41"/>
        <v>152.39580133674255</v>
      </c>
      <c r="I62" s="23">
        <f t="shared" si="41"/>
        <v>179.26659357571202</v>
      </c>
      <c r="J62" s="2">
        <f t="shared" si="41"/>
        <v>220.68626417797037</v>
      </c>
      <c r="K62" s="2">
        <f t="shared" si="41"/>
        <v>227.8770036452218</v>
      </c>
      <c r="L62" s="2" t="e">
        <f t="shared" si="41"/>
        <v>#DIV/0!</v>
      </c>
      <c r="M62" s="2">
        <f t="shared" si="41"/>
        <v>227.8770036452218</v>
      </c>
      <c r="N62" s="24">
        <f t="shared" si="41"/>
        <v>219.60657352143707</v>
      </c>
    </row>
    <row r="63" spans="1:14" ht="15">
      <c r="A63" s="10">
        <f t="shared" si="29"/>
        <v>17</v>
      </c>
      <c r="B63" s="61" t="str">
        <f t="shared" si="29"/>
        <v>Scen 17: Acuity change for SFY11 (old RUG treatment)</v>
      </c>
      <c r="C63" s="23">
        <f aca="true" t="shared" si="42" ref="C63:N63">C22/C$6*1000</f>
        <v>156.11330528979488</v>
      </c>
      <c r="D63" s="2">
        <f t="shared" si="42"/>
        <v>154.67726110068378</v>
      </c>
      <c r="E63" s="2">
        <f t="shared" si="42"/>
        <v>148.9058156663701</v>
      </c>
      <c r="F63" s="2">
        <f t="shared" si="42"/>
        <v>153.02449032324665</v>
      </c>
      <c r="G63" s="2">
        <f t="shared" si="42"/>
        <v>149.261321800563</v>
      </c>
      <c r="H63" s="24">
        <f t="shared" si="42"/>
        <v>154.185696149268</v>
      </c>
      <c r="I63" s="23">
        <f t="shared" si="42"/>
        <v>179.26659357571725</v>
      </c>
      <c r="J63" s="2">
        <f t="shared" si="42"/>
        <v>220.68626417797037</v>
      </c>
      <c r="K63" s="2">
        <f t="shared" si="42"/>
        <v>227.8770036452212</v>
      </c>
      <c r="L63" s="2" t="e">
        <f t="shared" si="42"/>
        <v>#DIV/0!</v>
      </c>
      <c r="M63" s="2">
        <f t="shared" si="42"/>
        <v>227.8770036452212</v>
      </c>
      <c r="N63" s="24">
        <f t="shared" si="42"/>
        <v>219.60657352143733</v>
      </c>
    </row>
    <row r="64" spans="1:14" ht="15">
      <c r="A64" s="8">
        <f t="shared" si="29"/>
        <v>18</v>
      </c>
      <c r="B64" s="9" t="str">
        <f t="shared" si="29"/>
        <v>Scen 18: Acuity change for SFY11 (with RUGable quarterlies - prior T18 only)</v>
      </c>
      <c r="C64" s="46">
        <f aca="true" t="shared" si="43" ref="C64:N64">C23/C$6*1000</f>
        <v>153.34323588807337</v>
      </c>
      <c r="D64" s="42">
        <f t="shared" si="43"/>
        <v>151.78159684853188</v>
      </c>
      <c r="E64" s="42">
        <f t="shared" si="43"/>
        <v>146.67799841850675</v>
      </c>
      <c r="F64" s="42">
        <f t="shared" si="43"/>
        <v>151.13739486083662</v>
      </c>
      <c r="G64" s="42">
        <f t="shared" si="43"/>
        <v>147.06291417955123</v>
      </c>
      <c r="H64" s="47">
        <f t="shared" si="43"/>
        <v>151.49159704374284</v>
      </c>
      <c r="I64" s="46">
        <f t="shared" si="43"/>
        <v>179.26659357571202</v>
      </c>
      <c r="J64" s="42">
        <f t="shared" si="43"/>
        <v>220.68626417797037</v>
      </c>
      <c r="K64" s="42">
        <f t="shared" si="43"/>
        <v>227.8770036452212</v>
      </c>
      <c r="L64" s="42" t="e">
        <f t="shared" si="43"/>
        <v>#DIV/0!</v>
      </c>
      <c r="M64" s="42">
        <f t="shared" si="43"/>
        <v>227.8770036452212</v>
      </c>
      <c r="N64" s="47">
        <f t="shared" si="43"/>
        <v>219.60657352143681</v>
      </c>
    </row>
    <row r="65" spans="1:14" ht="15">
      <c r="A65" s="8">
        <f t="shared" si="29"/>
        <v>19</v>
      </c>
      <c r="B65" s="9" t="str">
        <f t="shared" si="29"/>
        <v>Scen 19: Acuity change for SFY11 (with RUGable quarterlies - all)</v>
      </c>
      <c r="C65" s="46">
        <f aca="true" t="shared" si="44" ref="C65:N65">C24/C$6*1000</f>
        <v>151.6832780211688</v>
      </c>
      <c r="D65" s="42">
        <f t="shared" si="44"/>
        <v>150.40949749405232</v>
      </c>
      <c r="E65" s="42">
        <f t="shared" si="44"/>
        <v>145.10045261857871</v>
      </c>
      <c r="F65" s="42">
        <f t="shared" si="44"/>
        <v>147.7732079915589</v>
      </c>
      <c r="G65" s="42">
        <f t="shared" si="44"/>
        <v>145.3311532709609</v>
      </c>
      <c r="H65" s="47">
        <f t="shared" si="44"/>
        <v>149.9161718608799</v>
      </c>
      <c r="I65" s="46">
        <f t="shared" si="44"/>
        <v>179.26659357571725</v>
      </c>
      <c r="J65" s="42">
        <f t="shared" si="44"/>
        <v>220.68626417797037</v>
      </c>
      <c r="K65" s="42">
        <f t="shared" si="44"/>
        <v>227.8770036452212</v>
      </c>
      <c r="L65" s="42" t="e">
        <f t="shared" si="44"/>
        <v>#DIV/0!</v>
      </c>
      <c r="M65" s="42">
        <f t="shared" si="44"/>
        <v>227.8770036452212</v>
      </c>
      <c r="N65" s="47">
        <f t="shared" si="44"/>
        <v>219.60657352143733</v>
      </c>
    </row>
    <row r="66" spans="1:14" ht="15">
      <c r="A66" s="10">
        <f t="shared" si="29"/>
        <v>20</v>
      </c>
      <c r="B66" s="61" t="str">
        <f t="shared" si="29"/>
        <v>Scen 20: Increase DC base</v>
      </c>
      <c r="C66" s="23">
        <f aca="true" t="shared" si="45" ref="C66:N66">C25/C$6*1000</f>
        <v>152.4328295559051</v>
      </c>
      <c r="D66" s="2">
        <f t="shared" si="45"/>
        <v>151.6566839423569</v>
      </c>
      <c r="E66" s="2">
        <f t="shared" si="45"/>
        <v>146.41107265252595</v>
      </c>
      <c r="F66" s="2">
        <f t="shared" si="45"/>
        <v>148.48842717895772</v>
      </c>
      <c r="G66" s="2">
        <f t="shared" si="45"/>
        <v>146.5903808860148</v>
      </c>
      <c r="H66" s="24">
        <f t="shared" si="45"/>
        <v>150.94423395320635</v>
      </c>
      <c r="I66" s="23">
        <f t="shared" si="45"/>
        <v>179.26659357571725</v>
      </c>
      <c r="J66" s="2">
        <f t="shared" si="45"/>
        <v>220.68626417797037</v>
      </c>
      <c r="K66" s="2">
        <f t="shared" si="45"/>
        <v>227.8770036452218</v>
      </c>
      <c r="L66" s="2" t="e">
        <f t="shared" si="45"/>
        <v>#DIV/0!</v>
      </c>
      <c r="M66" s="2">
        <f t="shared" si="45"/>
        <v>227.8770036452218</v>
      </c>
      <c r="N66" s="24">
        <f t="shared" si="45"/>
        <v>219.6065735214376</v>
      </c>
    </row>
    <row r="67" spans="1:14" ht="15">
      <c r="A67" s="11">
        <f t="shared" si="29"/>
        <v>21</v>
      </c>
      <c r="B67" s="125" t="str">
        <f t="shared" si="29"/>
        <v>Scen 21: New Bedhold Criteria</v>
      </c>
      <c r="C67" s="134">
        <f aca="true" t="shared" si="46" ref="C67:N67">C26/C$6*1000</f>
        <v>152.32467015069838</v>
      </c>
      <c r="D67" s="135">
        <f t="shared" si="46"/>
        <v>151.55706018809468</v>
      </c>
      <c r="E67" s="135">
        <f t="shared" si="46"/>
        <v>146.36270084114628</v>
      </c>
      <c r="F67" s="135">
        <f t="shared" si="46"/>
        <v>148.278382843521</v>
      </c>
      <c r="G67" s="135">
        <f t="shared" si="46"/>
        <v>146.5280542035125</v>
      </c>
      <c r="H67" s="136">
        <f t="shared" si="46"/>
        <v>150.84859830740788</v>
      </c>
      <c r="I67" s="134">
        <f t="shared" si="46"/>
        <v>179.26659357571202</v>
      </c>
      <c r="J67" s="135">
        <f t="shared" si="46"/>
        <v>220.68626417797037</v>
      </c>
      <c r="K67" s="135">
        <f t="shared" si="46"/>
        <v>227.8770036452218</v>
      </c>
      <c r="L67" s="135" t="e">
        <f t="shared" si="46"/>
        <v>#DIV/0!</v>
      </c>
      <c r="M67" s="135">
        <f t="shared" si="46"/>
        <v>227.8770036452218</v>
      </c>
      <c r="N67" s="136">
        <f t="shared" si="46"/>
        <v>219.60657352143707</v>
      </c>
    </row>
    <row r="68" spans="1:14" ht="15.75" thickBot="1">
      <c r="A68" s="120">
        <f t="shared" si="29"/>
        <v>22</v>
      </c>
      <c r="B68" s="129" t="str">
        <f t="shared" si="29"/>
        <v>Scen 22: Wound Care Change</v>
      </c>
      <c r="C68" s="131">
        <f aca="true" t="shared" si="47" ref="C68:N68">C27/C$6*1000</f>
        <v>152.23518524138606</v>
      </c>
      <c r="D68" s="132">
        <f t="shared" si="47"/>
        <v>151.4680262202341</v>
      </c>
      <c r="E68" s="132">
        <f t="shared" si="47"/>
        <v>146.27671836044553</v>
      </c>
      <c r="F68" s="132">
        <f t="shared" si="47"/>
        <v>148.1912749730191</v>
      </c>
      <c r="G68" s="132">
        <f t="shared" si="47"/>
        <v>146.44197458404483</v>
      </c>
      <c r="H68" s="133">
        <f t="shared" si="47"/>
        <v>150.7599805337664</v>
      </c>
      <c r="I68" s="131">
        <f t="shared" si="47"/>
        <v>179.26659357571202</v>
      </c>
      <c r="J68" s="132">
        <f t="shared" si="47"/>
        <v>220.68626417797037</v>
      </c>
      <c r="K68" s="132">
        <f t="shared" si="47"/>
        <v>227.8770036452218</v>
      </c>
      <c r="L68" s="132" t="e">
        <f t="shared" si="47"/>
        <v>#DIV/0!</v>
      </c>
      <c r="M68" s="132">
        <f t="shared" si="47"/>
        <v>227.8770036452218</v>
      </c>
      <c r="N68" s="133">
        <f t="shared" si="47"/>
        <v>219.60657352143707</v>
      </c>
    </row>
    <row r="69" spans="1:14" ht="15">
      <c r="A69" s="7"/>
      <c r="B69" s="6"/>
      <c r="C69" s="7"/>
      <c r="D69" s="22"/>
      <c r="E69" s="22"/>
      <c r="F69" s="22"/>
      <c r="G69" s="22"/>
      <c r="H69" s="6"/>
      <c r="I69" s="7"/>
      <c r="J69" s="22"/>
      <c r="K69" s="22"/>
      <c r="L69" s="22"/>
      <c r="M69" s="22"/>
      <c r="N69" s="6"/>
    </row>
    <row r="70" spans="1:14" ht="15">
      <c r="A70" s="26" t="s">
        <v>14</v>
      </c>
      <c r="B70" s="27"/>
      <c r="C70" s="32"/>
      <c r="D70" s="33"/>
      <c r="E70" s="33"/>
      <c r="F70" s="33"/>
      <c r="G70" s="33"/>
      <c r="H70" s="27"/>
      <c r="I70" s="32"/>
      <c r="J70" s="33"/>
      <c r="K70" s="33"/>
      <c r="L70" s="33"/>
      <c r="M70" s="33"/>
      <c r="N70" s="27"/>
    </row>
    <row r="71" spans="1:14" ht="15">
      <c r="A71" s="8">
        <f>A10</f>
        <v>3</v>
      </c>
      <c r="B71" s="9" t="str">
        <f>B10</f>
        <v>Scen 3: Inflate CRs to 2009; set rate year to SFY11</v>
      </c>
      <c r="C71" s="46">
        <f aca="true" t="shared" si="48" ref="C71:N71">C30/C$6*1000</f>
        <v>0.7042027944793523</v>
      </c>
      <c r="D71" s="42">
        <f t="shared" si="48"/>
        <v>0.09531535225750111</v>
      </c>
      <c r="E71" s="42">
        <f t="shared" si="48"/>
        <v>0.024278116360864986</v>
      </c>
      <c r="F71" s="42">
        <f t="shared" si="48"/>
        <v>0.15013304480944356</v>
      </c>
      <c r="G71" s="42">
        <f t="shared" si="48"/>
        <v>0.03514136796707988</v>
      </c>
      <c r="H71" s="47">
        <f t="shared" si="48"/>
        <v>0.3539370565811416</v>
      </c>
      <c r="I71" s="46">
        <f t="shared" si="48"/>
        <v>0.33306158869710556</v>
      </c>
      <c r="J71" s="42">
        <f t="shared" si="48"/>
        <v>0.209886119624716</v>
      </c>
      <c r="K71" s="42">
        <f t="shared" si="48"/>
        <v>0.022244801380192764</v>
      </c>
      <c r="L71" s="42" t="e">
        <f t="shared" si="48"/>
        <v>#DIV/0!</v>
      </c>
      <c r="M71" s="42">
        <f t="shared" si="48"/>
        <v>0.022244801380192764</v>
      </c>
      <c r="N71" s="47">
        <f t="shared" si="48"/>
        <v>0.13858232382107144</v>
      </c>
    </row>
    <row r="72" spans="1:14" ht="15">
      <c r="A72" s="8">
        <f aca="true" t="shared" si="49" ref="A72:B88">A11</f>
        <v>4</v>
      </c>
      <c r="B72" s="9" t="str">
        <f t="shared" si="49"/>
        <v>Scen 4: Increase MAI</v>
      </c>
      <c r="C72" s="46">
        <f aca="true" t="shared" si="50" ref="C72:N72">C31/C$6*1000</f>
        <v>1.8346364572408396</v>
      </c>
      <c r="D72" s="42">
        <f t="shared" si="50"/>
        <v>1.2255514863988821</v>
      </c>
      <c r="E72" s="42">
        <f t="shared" si="50"/>
        <v>1.154278116360878</v>
      </c>
      <c r="F72" s="42">
        <f t="shared" si="50"/>
        <v>1.3041603565258855</v>
      </c>
      <c r="G72" s="42">
        <f t="shared" si="50"/>
        <v>1.1672153013109463</v>
      </c>
      <c r="H72" s="47">
        <f t="shared" si="50"/>
        <v>1.4846450046154673</v>
      </c>
      <c r="I72" s="46">
        <f t="shared" si="50"/>
        <v>3.3330321664312987</v>
      </c>
      <c r="J72" s="42">
        <f t="shared" si="50"/>
        <v>3.826925082700853</v>
      </c>
      <c r="K72" s="42">
        <f t="shared" si="50"/>
        <v>3.6722448013794353</v>
      </c>
      <c r="L72" s="42" t="e">
        <f t="shared" si="50"/>
        <v>#DIV/0!</v>
      </c>
      <c r="M72" s="42">
        <f t="shared" si="50"/>
        <v>3.6722448013794353</v>
      </c>
      <c r="N72" s="47">
        <f t="shared" si="50"/>
        <v>3.7062956086537</v>
      </c>
    </row>
    <row r="73" spans="1:14" ht="15">
      <c r="A73" s="8">
        <f t="shared" si="49"/>
        <v>5</v>
      </c>
      <c r="B73" s="9" t="str">
        <f t="shared" si="49"/>
        <v>Scen 5: New labor factors</v>
      </c>
      <c r="C73" s="46">
        <f aca="true" t="shared" si="51" ref="C73:N73">C32/C$6*1000</f>
        <v>1.7315385381968618</v>
      </c>
      <c r="D73" s="42">
        <f t="shared" si="51"/>
        <v>1.0698548258207818</v>
      </c>
      <c r="E73" s="42">
        <f t="shared" si="51"/>
        <v>1.0409558595694575</v>
      </c>
      <c r="F73" s="42">
        <f t="shared" si="51"/>
        <v>1.3544703206979445</v>
      </c>
      <c r="G73" s="42">
        <f t="shared" si="51"/>
        <v>1.0680170681801646</v>
      </c>
      <c r="H73" s="47">
        <f t="shared" si="51"/>
        <v>1.3641751489657281</v>
      </c>
      <c r="I73" s="46">
        <f t="shared" si="51"/>
        <v>3.20470572099571</v>
      </c>
      <c r="J73" s="42">
        <f t="shared" si="51"/>
        <v>3.7251184707270086</v>
      </c>
      <c r="K73" s="42">
        <f t="shared" si="51"/>
        <v>3.3312184058144427</v>
      </c>
      <c r="L73" s="42" t="e">
        <f t="shared" si="51"/>
        <v>#DIV/0!</v>
      </c>
      <c r="M73" s="42">
        <f t="shared" si="51"/>
        <v>3.3312184058144427</v>
      </c>
      <c r="N73" s="47">
        <f t="shared" si="51"/>
        <v>3.494518596262262</v>
      </c>
    </row>
    <row r="74" spans="1:14" ht="15">
      <c r="A74" s="10">
        <f t="shared" si="49"/>
        <v>6</v>
      </c>
      <c r="B74" s="61" t="str">
        <f t="shared" si="49"/>
        <v>Scen 6: Proportional increase in DC/SS bases to hit expenditure target</v>
      </c>
      <c r="C74" s="23">
        <f aca="true" t="shared" si="52" ref="C74:N74">C33/C$6*1000</f>
        <v>3.499831960309862</v>
      </c>
      <c r="D74" s="2">
        <f t="shared" si="52"/>
        <v>3.3257160167307847</v>
      </c>
      <c r="E74" s="2">
        <f t="shared" si="52"/>
        <v>3.2926017478815224</v>
      </c>
      <c r="F74" s="2">
        <f t="shared" si="52"/>
        <v>3.4241714484538917</v>
      </c>
      <c r="G74" s="2">
        <f t="shared" si="52"/>
        <v>3.3039582738332127</v>
      </c>
      <c r="H74" s="24">
        <f t="shared" si="52"/>
        <v>3.398720425328211</v>
      </c>
      <c r="I74" s="23">
        <f t="shared" si="52"/>
        <v>6.2609428486357945</v>
      </c>
      <c r="J74" s="2">
        <f t="shared" si="52"/>
        <v>7.516385742832611</v>
      </c>
      <c r="K74" s="2">
        <f t="shared" si="52"/>
        <v>7.836633487153528</v>
      </c>
      <c r="L74" s="2" t="e">
        <f t="shared" si="52"/>
        <v>#DIV/0!</v>
      </c>
      <c r="M74" s="2">
        <f t="shared" si="52"/>
        <v>7.836633487153528</v>
      </c>
      <c r="N74" s="24">
        <f t="shared" si="52"/>
        <v>7.529507118834496</v>
      </c>
    </row>
    <row r="75" spans="1:14" ht="15">
      <c r="A75" s="40">
        <f t="shared" si="49"/>
        <v>7</v>
      </c>
      <c r="B75" s="116" t="str">
        <f t="shared" si="49"/>
        <v>Scen 7: Acuity change for SFY11 (old RUG treatment)</v>
      </c>
      <c r="C75" s="44">
        <f aca="true" t="shared" si="53" ref="C75:N75">C34/C$6*1000</f>
        <v>5.595875339187428</v>
      </c>
      <c r="D75" s="41">
        <f t="shared" si="53"/>
        <v>4.40166850223496</v>
      </c>
      <c r="E75" s="41">
        <f t="shared" si="53"/>
        <v>4.82287729199245</v>
      </c>
      <c r="F75" s="41">
        <f t="shared" si="53"/>
        <v>4.438163838622613</v>
      </c>
      <c r="G75" s="41">
        <f t="shared" si="53"/>
        <v>4.789670495152788</v>
      </c>
      <c r="H75" s="45">
        <f t="shared" si="53"/>
        <v>5.014587591251242</v>
      </c>
      <c r="I75" s="44">
        <f t="shared" si="53"/>
        <v>6.260942848630576</v>
      </c>
      <c r="J75" s="41">
        <f t="shared" si="53"/>
        <v>7.516385742832611</v>
      </c>
      <c r="K75" s="41">
        <f t="shared" si="53"/>
        <v>7.836633487152923</v>
      </c>
      <c r="L75" s="41" t="e">
        <f t="shared" si="53"/>
        <v>#DIV/0!</v>
      </c>
      <c r="M75" s="41">
        <f t="shared" si="53"/>
        <v>7.836633487152923</v>
      </c>
      <c r="N75" s="45">
        <f t="shared" si="53"/>
        <v>7.529507118833683</v>
      </c>
    </row>
    <row r="76" spans="1:14" ht="15">
      <c r="A76" s="8">
        <f t="shared" si="49"/>
        <v>8</v>
      </c>
      <c r="B76" s="9" t="str">
        <f t="shared" si="49"/>
        <v>Scen 8: Acuity change for SFY11 (with RUGable quarterlies - T18 only)</v>
      </c>
      <c r="C76" s="46">
        <f aca="true" t="shared" si="54" ref="C76:N76">C35/C$6*1000</f>
        <v>2.4303138119075482</v>
      </c>
      <c r="D76" s="42">
        <f t="shared" si="54"/>
        <v>1.0973248078545816</v>
      </c>
      <c r="E76" s="42">
        <f t="shared" si="54"/>
        <v>2.2802938747136894</v>
      </c>
      <c r="F76" s="42">
        <f t="shared" si="54"/>
        <v>2.2853890345776833</v>
      </c>
      <c r="G76" s="42">
        <f t="shared" si="54"/>
        <v>2.280733666816045</v>
      </c>
      <c r="H76" s="47">
        <f t="shared" si="54"/>
        <v>1.9381818610670678</v>
      </c>
      <c r="I76" s="46">
        <f t="shared" si="54"/>
        <v>6.2609428486357945</v>
      </c>
      <c r="J76" s="42">
        <f t="shared" si="54"/>
        <v>7.516385742832611</v>
      </c>
      <c r="K76" s="42">
        <f t="shared" si="54"/>
        <v>7.836633487152923</v>
      </c>
      <c r="L76" s="42" t="e">
        <f t="shared" si="54"/>
        <v>#DIV/0!</v>
      </c>
      <c r="M76" s="42">
        <f t="shared" si="54"/>
        <v>7.836633487152923</v>
      </c>
      <c r="N76" s="47">
        <f t="shared" si="54"/>
        <v>7.529507118834225</v>
      </c>
    </row>
    <row r="77" spans="1:14" ht="15">
      <c r="A77" s="8">
        <f t="shared" si="49"/>
        <v>9</v>
      </c>
      <c r="B77" s="6" t="str">
        <f t="shared" si="49"/>
        <v>Scen 9: Acuity change for SFY11 (with RUGable quarterlies - all)</v>
      </c>
      <c r="C77" s="46">
        <f aca="true" t="shared" si="55" ref="C77:N77">C36/C$6*1000</f>
        <v>0.5317507372865631</v>
      </c>
      <c r="D77" s="42">
        <f t="shared" si="55"/>
        <v>-0.46844847524792904</v>
      </c>
      <c r="E77" s="42">
        <f t="shared" si="55"/>
        <v>0.481262771362502</v>
      </c>
      <c r="F77" s="42">
        <f t="shared" si="55"/>
        <v>-1.5616420945335527</v>
      </c>
      <c r="G77" s="42">
        <f t="shared" si="55"/>
        <v>0.3049280831671067</v>
      </c>
      <c r="H77" s="47">
        <f t="shared" si="55"/>
        <v>0.13855072936128027</v>
      </c>
      <c r="I77" s="46">
        <f t="shared" si="55"/>
        <v>6.260942848630576</v>
      </c>
      <c r="J77" s="42">
        <f t="shared" si="55"/>
        <v>7.516385742832611</v>
      </c>
      <c r="K77" s="42">
        <f t="shared" si="55"/>
        <v>7.836633487153528</v>
      </c>
      <c r="L77" s="42" t="e">
        <f t="shared" si="55"/>
        <v>#DIV/0!</v>
      </c>
      <c r="M77" s="42">
        <f t="shared" si="55"/>
        <v>7.836633487153528</v>
      </c>
      <c r="N77" s="47">
        <f t="shared" si="55"/>
        <v>7.529507118833953</v>
      </c>
    </row>
    <row r="78" spans="1:14" ht="15">
      <c r="A78" s="10">
        <f t="shared" si="49"/>
        <v>10</v>
      </c>
      <c r="B78" s="61" t="str">
        <f t="shared" si="49"/>
        <v>Scen 10: Increase DC base</v>
      </c>
      <c r="C78" s="23">
        <f aca="true" t="shared" si="56" ref="C78:N78">C37/C$6*1000</f>
        <v>1.8717165598960719</v>
      </c>
      <c r="D78" s="2">
        <f t="shared" si="56"/>
        <v>1.686639518963343</v>
      </c>
      <c r="E78" s="2">
        <f t="shared" si="56"/>
        <v>2.763768427222165</v>
      </c>
      <c r="F78" s="2">
        <f t="shared" si="56"/>
        <v>-0.07910796641843904</v>
      </c>
      <c r="G78" s="2">
        <f t="shared" si="56"/>
        <v>2.518383666130606</v>
      </c>
      <c r="H78" s="24">
        <f t="shared" si="56"/>
        <v>1.942785838311227</v>
      </c>
      <c r="I78" s="23">
        <f t="shared" si="56"/>
        <v>6.260942848630576</v>
      </c>
      <c r="J78" s="2">
        <f t="shared" si="56"/>
        <v>7.516385742832611</v>
      </c>
      <c r="K78" s="2">
        <f t="shared" si="56"/>
        <v>7.836633487152923</v>
      </c>
      <c r="L78" s="2" t="e">
        <f t="shared" si="56"/>
        <v>#DIV/0!</v>
      </c>
      <c r="M78" s="2">
        <f t="shared" si="56"/>
        <v>7.836633487152923</v>
      </c>
      <c r="N78" s="24">
        <f t="shared" si="56"/>
        <v>7.529507118833683</v>
      </c>
    </row>
    <row r="79" spans="1:14" ht="15">
      <c r="A79" s="8">
        <f t="shared" si="49"/>
        <v>11</v>
      </c>
      <c r="B79" s="9" t="str">
        <f t="shared" si="49"/>
        <v>Scen 11: New Bedhold Criteria</v>
      </c>
      <c r="C79" s="46">
        <f aca="true" t="shared" si="57" ref="C79:N79">C38/C$6*1000</f>
        <v>1.7636271516745043</v>
      </c>
      <c r="D79" s="42">
        <f t="shared" si="57"/>
        <v>1.5870074929470195</v>
      </c>
      <c r="E79" s="42">
        <f t="shared" si="57"/>
        <v>2.7153586774008014</v>
      </c>
      <c r="F79" s="42">
        <f t="shared" si="57"/>
        <v>-0.28912416766261023</v>
      </c>
      <c r="G79" s="42">
        <f t="shared" si="57"/>
        <v>2.4560247482898645</v>
      </c>
      <c r="H79" s="47">
        <f t="shared" si="57"/>
        <v>1.8471717755323653</v>
      </c>
      <c r="I79" s="46">
        <f t="shared" si="57"/>
        <v>6.260942848630576</v>
      </c>
      <c r="J79" s="42">
        <f t="shared" si="57"/>
        <v>7.516385742832611</v>
      </c>
      <c r="K79" s="42">
        <f t="shared" si="57"/>
        <v>7.836633487152923</v>
      </c>
      <c r="L79" s="42" t="e">
        <f t="shared" si="57"/>
        <v>#DIV/0!</v>
      </c>
      <c r="M79" s="42">
        <f t="shared" si="57"/>
        <v>7.836633487152923</v>
      </c>
      <c r="N79" s="47">
        <f t="shared" si="57"/>
        <v>7.529507118833683</v>
      </c>
    </row>
    <row r="80" spans="1:14" ht="15.75" thickBot="1">
      <c r="A80" s="120">
        <f t="shared" si="49"/>
        <v>12</v>
      </c>
      <c r="B80" s="121" t="str">
        <f t="shared" si="49"/>
        <v>Scen 12: Wound Care Change</v>
      </c>
      <c r="C80" s="131">
        <f aca="true" t="shared" si="58" ref="C80:N80">C39/C$6*1000</f>
        <v>1.6742090550288051</v>
      </c>
      <c r="D80" s="132">
        <f t="shared" si="58"/>
        <v>1.4979508039318798</v>
      </c>
      <c r="E80" s="132">
        <f t="shared" si="58"/>
        <v>2.629243210982826</v>
      </c>
      <c r="F80" s="132">
        <f t="shared" si="58"/>
        <v>-0.37603920991395484</v>
      </c>
      <c r="G80" s="132">
        <f t="shared" si="58"/>
        <v>2.3698402659536093</v>
      </c>
      <c r="H80" s="133">
        <f t="shared" si="58"/>
        <v>1.7585540018908714</v>
      </c>
      <c r="I80" s="131">
        <f t="shared" si="58"/>
        <v>6.260942848630576</v>
      </c>
      <c r="J80" s="132">
        <f t="shared" si="58"/>
        <v>7.516385742832611</v>
      </c>
      <c r="K80" s="132">
        <f t="shared" si="58"/>
        <v>7.836633487152923</v>
      </c>
      <c r="L80" s="132" t="e">
        <f t="shared" si="58"/>
        <v>#DIV/0!</v>
      </c>
      <c r="M80" s="132">
        <f t="shared" si="58"/>
        <v>7.836633487152923</v>
      </c>
      <c r="N80" s="133">
        <f t="shared" si="58"/>
        <v>7.529507118833683</v>
      </c>
    </row>
    <row r="81" spans="1:14" ht="15">
      <c r="A81" s="8">
        <f t="shared" si="49"/>
        <v>15</v>
      </c>
      <c r="B81" s="9" t="str">
        <f t="shared" si="49"/>
        <v>Scen 15: Scen 5 with Smoothed CMI (2 Picture Dates)</v>
      </c>
      <c r="C81" s="46">
        <f aca="true" t="shared" si="59" ref="C81:N81">C40/C$6*1000</f>
        <v>1.3814990845608255</v>
      </c>
      <c r="D81" s="42">
        <f t="shared" si="59"/>
        <v>0.7651451798354391</v>
      </c>
      <c r="E81" s="42">
        <f t="shared" si="59"/>
        <v>0.7475616487094512</v>
      </c>
      <c r="F81" s="42">
        <f t="shared" si="59"/>
        <v>0.47897034276825146</v>
      </c>
      <c r="G81" s="42">
        <f t="shared" si="59"/>
        <v>0.7243780120282609</v>
      </c>
      <c r="H81" s="47">
        <f t="shared" si="59"/>
        <v>1.031145589283151</v>
      </c>
      <c r="I81" s="46">
        <f t="shared" si="59"/>
        <v>3.20470572099571</v>
      </c>
      <c r="J81" s="42">
        <f t="shared" si="59"/>
        <v>3.7251184707270086</v>
      </c>
      <c r="K81" s="42">
        <f t="shared" si="59"/>
        <v>3.3312184058144427</v>
      </c>
      <c r="L81" s="42" t="e">
        <f t="shared" si="59"/>
        <v>#DIV/0!</v>
      </c>
      <c r="M81" s="42">
        <f t="shared" si="59"/>
        <v>3.3312184058144427</v>
      </c>
      <c r="N81" s="47">
        <f t="shared" si="59"/>
        <v>3.494518596262262</v>
      </c>
    </row>
    <row r="82" spans="1:14" ht="15">
      <c r="A82" s="10">
        <f t="shared" si="49"/>
        <v>16</v>
      </c>
      <c r="B82" s="61" t="str">
        <f t="shared" si="49"/>
        <v>Scen 16: Proportional Increase in DC/SS bases to hit expenditure target</v>
      </c>
      <c r="C82" s="23">
        <f aca="true" t="shared" si="60" ref="C82:N82">C41/C$6*1000</f>
        <v>3.444808836157115</v>
      </c>
      <c r="D82" s="2">
        <f t="shared" si="60"/>
        <v>3.3835318062783766</v>
      </c>
      <c r="E82" s="2">
        <f t="shared" si="60"/>
        <v>3.368584406666561</v>
      </c>
      <c r="F82" s="2">
        <f t="shared" si="60"/>
        <v>2.895406336263375</v>
      </c>
      <c r="G82" s="2">
        <f t="shared" si="60"/>
        <v>3.3277417277448222</v>
      </c>
      <c r="H82" s="24">
        <f t="shared" si="60"/>
        <v>3.399171531682228</v>
      </c>
      <c r="I82" s="23">
        <f t="shared" si="60"/>
        <v>6.260942848630576</v>
      </c>
      <c r="J82" s="2">
        <f t="shared" si="60"/>
        <v>7.516385742832611</v>
      </c>
      <c r="K82" s="2">
        <f t="shared" si="60"/>
        <v>7.836633487153528</v>
      </c>
      <c r="L82" s="2" t="e">
        <f t="shared" si="60"/>
        <v>#DIV/0!</v>
      </c>
      <c r="M82" s="2">
        <f t="shared" si="60"/>
        <v>7.836633487153528</v>
      </c>
      <c r="N82" s="24">
        <f t="shared" si="60"/>
        <v>7.529507118833953</v>
      </c>
    </row>
    <row r="83" spans="1:14" ht="15">
      <c r="A83" s="10">
        <f t="shared" si="49"/>
        <v>17</v>
      </c>
      <c r="B83" s="61" t="str">
        <f t="shared" si="49"/>
        <v>Scen 17: Acuity change for SFY11 (old RUG treatment)</v>
      </c>
      <c r="C83" s="23">
        <f aca="true" t="shared" si="61" ref="C83:N83">C42/C$6*1000</f>
        <v>5.670833440329142</v>
      </c>
      <c r="D83" s="2">
        <f t="shared" si="61"/>
        <v>4.6733520629410625</v>
      </c>
      <c r="E83" s="2">
        <f t="shared" si="61"/>
        <v>5.036761357682384</v>
      </c>
      <c r="F83" s="2">
        <f t="shared" si="61"/>
        <v>4.789927571539232</v>
      </c>
      <c r="G83" s="2">
        <f t="shared" si="61"/>
        <v>5.015455735750474</v>
      </c>
      <c r="H83" s="24">
        <f t="shared" si="61"/>
        <v>5.189066344207662</v>
      </c>
      <c r="I83" s="23">
        <f t="shared" si="61"/>
        <v>6.2609428486357945</v>
      </c>
      <c r="J83" s="2">
        <f t="shared" si="61"/>
        <v>7.516385742832611</v>
      </c>
      <c r="K83" s="2">
        <f t="shared" si="61"/>
        <v>7.836633487152923</v>
      </c>
      <c r="L83" s="2" t="e">
        <f t="shared" si="61"/>
        <v>#DIV/0!</v>
      </c>
      <c r="M83" s="2">
        <f t="shared" si="61"/>
        <v>7.836633487152923</v>
      </c>
      <c r="N83" s="24">
        <f t="shared" si="61"/>
        <v>7.529507118834225</v>
      </c>
    </row>
    <row r="84" spans="1:14" ht="15">
      <c r="A84" s="8">
        <f t="shared" si="49"/>
        <v>18</v>
      </c>
      <c r="B84" s="9" t="str">
        <f t="shared" si="49"/>
        <v>Scen 18: Acuity change for SFY11 (with RUGable quarterlies - prior T18 only)</v>
      </c>
      <c r="C84" s="46">
        <f aca="true" t="shared" si="62" ref="C84:N84">C43/C$6*1000</f>
        <v>2.900764038607623</v>
      </c>
      <c r="D84" s="42">
        <f t="shared" si="62"/>
        <v>1.7776878107891698</v>
      </c>
      <c r="E84" s="42">
        <f t="shared" si="62"/>
        <v>2.8089441098190324</v>
      </c>
      <c r="F84" s="42">
        <f t="shared" si="62"/>
        <v>2.902832109129205</v>
      </c>
      <c r="G84" s="42">
        <f t="shared" si="62"/>
        <v>2.8170481147386917</v>
      </c>
      <c r="H84" s="47">
        <f t="shared" si="62"/>
        <v>2.4949672386825235</v>
      </c>
      <c r="I84" s="46">
        <f t="shared" si="62"/>
        <v>6.260942848630576</v>
      </c>
      <c r="J84" s="42">
        <f t="shared" si="62"/>
        <v>7.516385742832611</v>
      </c>
      <c r="K84" s="42">
        <f t="shared" si="62"/>
        <v>7.836633487152923</v>
      </c>
      <c r="L84" s="42" t="e">
        <f t="shared" si="62"/>
        <v>#DIV/0!</v>
      </c>
      <c r="M84" s="42">
        <f t="shared" si="62"/>
        <v>7.836633487152923</v>
      </c>
      <c r="N84" s="47">
        <f t="shared" si="62"/>
        <v>7.529507118833683</v>
      </c>
    </row>
    <row r="85" spans="1:14" ht="15">
      <c r="A85" s="8">
        <f t="shared" si="49"/>
        <v>19</v>
      </c>
      <c r="B85" s="9" t="str">
        <f t="shared" si="49"/>
        <v>Scen 19: Acuity change for SFY11 (with RUGable quarterlies - all)</v>
      </c>
      <c r="C85" s="46">
        <f aca="true" t="shared" si="63" ref="C85:N85">C44/C$6*1000</f>
        <v>1.2408061717030707</v>
      </c>
      <c r="D85" s="42">
        <f t="shared" si="63"/>
        <v>0.4055884563096235</v>
      </c>
      <c r="E85" s="42">
        <f t="shared" si="63"/>
        <v>1.2313983098910033</v>
      </c>
      <c r="F85" s="42">
        <f t="shared" si="63"/>
        <v>-0.46135476014852145</v>
      </c>
      <c r="G85" s="42">
        <f t="shared" si="63"/>
        <v>1.0852872061483916</v>
      </c>
      <c r="H85" s="47">
        <f t="shared" si="63"/>
        <v>0.9195420558195921</v>
      </c>
      <c r="I85" s="46">
        <f t="shared" si="63"/>
        <v>6.2609428486357945</v>
      </c>
      <c r="J85" s="42">
        <f t="shared" si="63"/>
        <v>7.516385742832611</v>
      </c>
      <c r="K85" s="42">
        <f t="shared" si="63"/>
        <v>7.836633487152923</v>
      </c>
      <c r="L85" s="42" t="e">
        <f t="shared" si="63"/>
        <v>#DIV/0!</v>
      </c>
      <c r="M85" s="42">
        <f t="shared" si="63"/>
        <v>7.836633487152923</v>
      </c>
      <c r="N85" s="47">
        <f t="shared" si="63"/>
        <v>7.529507118834225</v>
      </c>
    </row>
    <row r="86" spans="1:14" ht="15">
      <c r="A86" s="10">
        <f t="shared" si="49"/>
        <v>20</v>
      </c>
      <c r="B86" s="61" t="str">
        <f t="shared" si="49"/>
        <v>Scen 20: Increase DC base</v>
      </c>
      <c r="C86" s="23">
        <f aca="true" t="shared" si="64" ref="C86:N86">C45/C$6*1000</f>
        <v>1.9903577064393647</v>
      </c>
      <c r="D86" s="2">
        <f t="shared" si="64"/>
        <v>1.6527749046141904</v>
      </c>
      <c r="E86" s="2">
        <f t="shared" si="64"/>
        <v>2.542018343838252</v>
      </c>
      <c r="F86" s="2">
        <f t="shared" si="64"/>
        <v>0.25386442725028385</v>
      </c>
      <c r="G86" s="2">
        <f t="shared" si="64"/>
        <v>2.344514821202273</v>
      </c>
      <c r="H86" s="24">
        <f t="shared" si="64"/>
        <v>1.9476041481460236</v>
      </c>
      <c r="I86" s="23">
        <f t="shared" si="64"/>
        <v>6.2609428486357945</v>
      </c>
      <c r="J86" s="2">
        <f t="shared" si="64"/>
        <v>7.516385742832611</v>
      </c>
      <c r="K86" s="2">
        <f t="shared" si="64"/>
        <v>7.836633487153528</v>
      </c>
      <c r="L86" s="2" t="e">
        <f t="shared" si="64"/>
        <v>#DIV/0!</v>
      </c>
      <c r="M86" s="2">
        <f t="shared" si="64"/>
        <v>7.836633487153528</v>
      </c>
      <c r="N86" s="24">
        <f t="shared" si="64"/>
        <v>7.529507118834496</v>
      </c>
    </row>
    <row r="87" spans="1:14" ht="15">
      <c r="A87" s="11">
        <f t="shared" si="49"/>
        <v>21</v>
      </c>
      <c r="B87" s="125" t="str">
        <f t="shared" si="49"/>
        <v>Scen 21: New Bedhold Criteria</v>
      </c>
      <c r="C87" s="134">
        <f aca="true" t="shared" si="65" ref="C87:N87">C46/C$6*1000</f>
        <v>1.8821983012326575</v>
      </c>
      <c r="D87" s="135">
        <f t="shared" si="65"/>
        <v>1.553151150351969</v>
      </c>
      <c r="E87" s="135">
        <f t="shared" si="65"/>
        <v>2.4936465324585653</v>
      </c>
      <c r="F87" s="135">
        <f t="shared" si="65"/>
        <v>0.04382009181357116</v>
      </c>
      <c r="G87" s="135">
        <f t="shared" si="65"/>
        <v>2.282188138699981</v>
      </c>
      <c r="H87" s="136">
        <f t="shared" si="65"/>
        <v>1.8519685023475567</v>
      </c>
      <c r="I87" s="134">
        <f t="shared" si="65"/>
        <v>6.260942848630576</v>
      </c>
      <c r="J87" s="135">
        <f t="shared" si="65"/>
        <v>7.516385742832611</v>
      </c>
      <c r="K87" s="135">
        <f t="shared" si="65"/>
        <v>7.836633487153528</v>
      </c>
      <c r="L87" s="135" t="e">
        <f t="shared" si="65"/>
        <v>#DIV/0!</v>
      </c>
      <c r="M87" s="135">
        <f t="shared" si="65"/>
        <v>7.836633487153528</v>
      </c>
      <c r="N87" s="136">
        <f t="shared" si="65"/>
        <v>7.529507118833953</v>
      </c>
    </row>
    <row r="88" spans="1:14" ht="15.75" thickBot="1">
      <c r="A88" s="120">
        <f t="shared" si="49"/>
        <v>22</v>
      </c>
      <c r="B88" s="129" t="str">
        <f t="shared" si="49"/>
        <v>Scen 22: Wound Care Change</v>
      </c>
      <c r="C88" s="131">
        <f aca="true" t="shared" si="66" ref="C88:N88">C47/C$6*1000</f>
        <v>1.7927133919203309</v>
      </c>
      <c r="D88" s="132">
        <f t="shared" si="66"/>
        <v>1.464117182491374</v>
      </c>
      <c r="E88" s="132">
        <f t="shared" si="66"/>
        <v>2.407664051757832</v>
      </c>
      <c r="F88" s="132">
        <f t="shared" si="66"/>
        <v>-0.04328777868831297</v>
      </c>
      <c r="G88" s="132">
        <f t="shared" si="66"/>
        <v>2.196108519232284</v>
      </c>
      <c r="H88" s="133">
        <f t="shared" si="66"/>
        <v>1.7633507287060832</v>
      </c>
      <c r="I88" s="131">
        <f t="shared" si="66"/>
        <v>6.260942848630576</v>
      </c>
      <c r="J88" s="132">
        <f t="shared" si="66"/>
        <v>7.516385742832611</v>
      </c>
      <c r="K88" s="132">
        <f t="shared" si="66"/>
        <v>7.836633487153528</v>
      </c>
      <c r="L88" s="132" t="e">
        <f t="shared" si="66"/>
        <v>#DIV/0!</v>
      </c>
      <c r="M88" s="132">
        <f t="shared" si="66"/>
        <v>7.836633487153528</v>
      </c>
      <c r="N88" s="133">
        <f t="shared" si="66"/>
        <v>7.529507118833953</v>
      </c>
    </row>
    <row r="89" spans="1:14" ht="15">
      <c r="A89" s="7"/>
      <c r="B89" s="6"/>
      <c r="C89" s="7"/>
      <c r="D89" s="22"/>
      <c r="E89" s="22"/>
      <c r="F89" s="22"/>
      <c r="G89" s="22"/>
      <c r="H89" s="6"/>
      <c r="I89" s="7"/>
      <c r="J89" s="22"/>
      <c r="K89" s="22"/>
      <c r="L89" s="22"/>
      <c r="M89" s="22"/>
      <c r="N89" s="6"/>
    </row>
    <row r="90" spans="1:14" ht="15">
      <c r="A90" s="26" t="s">
        <v>22</v>
      </c>
      <c r="B90" s="27"/>
      <c r="C90" s="32"/>
      <c r="D90" s="33"/>
      <c r="E90" s="33"/>
      <c r="F90" s="33"/>
      <c r="G90" s="33"/>
      <c r="H90" s="27"/>
      <c r="I90" s="32"/>
      <c r="J90" s="33"/>
      <c r="K90" s="33"/>
      <c r="L90" s="33"/>
      <c r="M90" s="33"/>
      <c r="N90" s="27"/>
    </row>
    <row r="91" spans="1:14" ht="15">
      <c r="A91" s="8">
        <f>A10</f>
        <v>3</v>
      </c>
      <c r="B91" s="9" t="str">
        <f>B10</f>
        <v>Scen 3: Inflate CRs to 2009; set rate year to SFY11</v>
      </c>
      <c r="C91" s="48">
        <f aca="true" t="shared" si="67" ref="C91:N91">C30/C$9</f>
        <v>0.004680877586111353</v>
      </c>
      <c r="D91" s="62">
        <f t="shared" si="67"/>
        <v>0.000635419122534458</v>
      </c>
      <c r="E91" s="62">
        <f t="shared" si="67"/>
        <v>0.00016875148361490913</v>
      </c>
      <c r="F91" s="62">
        <f t="shared" si="67"/>
        <v>0.0010128072834195631</v>
      </c>
      <c r="G91" s="62">
        <f t="shared" si="67"/>
        <v>0.00024362131772490567</v>
      </c>
      <c r="H91" s="43">
        <f t="shared" si="67"/>
        <v>0.0023754702173077002</v>
      </c>
      <c r="I91" s="48">
        <f t="shared" si="67"/>
        <v>0.0019251486139173239</v>
      </c>
      <c r="J91" s="62">
        <f t="shared" si="67"/>
        <v>0.000984595577787408</v>
      </c>
      <c r="K91" s="62">
        <f t="shared" si="67"/>
        <v>0.00010109418269117152</v>
      </c>
      <c r="L91" s="62" t="e">
        <f t="shared" si="67"/>
        <v>#DIV/0!</v>
      </c>
      <c r="M91" s="62">
        <f t="shared" si="67"/>
        <v>0.00010109418269117152</v>
      </c>
      <c r="N91" s="43">
        <f t="shared" si="67"/>
        <v>0.0006534526630898852</v>
      </c>
    </row>
    <row r="92" spans="1:14" ht="15">
      <c r="A92" s="8">
        <f aca="true" t="shared" si="68" ref="A92:B108">A11</f>
        <v>4</v>
      </c>
      <c r="B92" s="9" t="str">
        <f t="shared" si="68"/>
        <v>Scen 4: Increase MAI</v>
      </c>
      <c r="C92" s="48">
        <f aca="true" t="shared" si="69" ref="C92:N92">C31/C$9</f>
        <v>0.01219493693959373</v>
      </c>
      <c r="D92" s="62">
        <f t="shared" si="69"/>
        <v>0.008170130327007141</v>
      </c>
      <c r="E92" s="62">
        <f t="shared" si="69"/>
        <v>0.008023116033585935</v>
      </c>
      <c r="F92" s="62">
        <f t="shared" si="69"/>
        <v>0.008797950574525263</v>
      </c>
      <c r="G92" s="62">
        <f t="shared" si="69"/>
        <v>0.00809184577107044</v>
      </c>
      <c r="H92" s="43">
        <f t="shared" si="69"/>
        <v>0.009964285813430155</v>
      </c>
      <c r="I92" s="48">
        <f t="shared" si="69"/>
        <v>0.019265452616280133</v>
      </c>
      <c r="J92" s="62">
        <f t="shared" si="69"/>
        <v>0.017952466412206027</v>
      </c>
      <c r="K92" s="62">
        <f t="shared" si="69"/>
        <v>0.01668895938841332</v>
      </c>
      <c r="L92" s="62" t="e">
        <f t="shared" si="69"/>
        <v>#DIV/0!</v>
      </c>
      <c r="M92" s="62">
        <f t="shared" si="69"/>
        <v>0.01668895938841332</v>
      </c>
      <c r="N92" s="43">
        <f t="shared" si="69"/>
        <v>0.01747617350391738</v>
      </c>
    </row>
    <row r="93" spans="1:14" ht="15">
      <c r="A93" s="8">
        <f t="shared" si="68"/>
        <v>5</v>
      </c>
      <c r="B93" s="9" t="str">
        <f t="shared" si="68"/>
        <v>Scen 5: New labor factors</v>
      </c>
      <c r="C93" s="48">
        <f aca="true" t="shared" si="70" ref="C93:N93">C32/C$9</f>
        <v>0.011509638979672289</v>
      </c>
      <c r="D93" s="62">
        <f t="shared" si="70"/>
        <v>0.007132179639075899</v>
      </c>
      <c r="E93" s="62">
        <f t="shared" si="70"/>
        <v>0.007235439647333513</v>
      </c>
      <c r="F93" s="62">
        <f t="shared" si="70"/>
        <v>0.0091373448644813</v>
      </c>
      <c r="G93" s="62">
        <f t="shared" si="70"/>
        <v>0.007404143337461631</v>
      </c>
      <c r="H93" s="43">
        <f t="shared" si="70"/>
        <v>0.009155745004102078</v>
      </c>
      <c r="I93" s="48">
        <f t="shared" si="70"/>
        <v>0.018523705483187786</v>
      </c>
      <c r="J93" s="62">
        <f t="shared" si="70"/>
        <v>0.017474881995865416</v>
      </c>
      <c r="K93" s="62">
        <f t="shared" si="70"/>
        <v>0.015139123804515632</v>
      </c>
      <c r="L93" s="62" t="e">
        <f t="shared" si="70"/>
        <v>#DIV/0!</v>
      </c>
      <c r="M93" s="62">
        <f t="shared" si="70"/>
        <v>0.015139123804515632</v>
      </c>
      <c r="N93" s="43">
        <f t="shared" si="70"/>
        <v>0.016477588338704826</v>
      </c>
    </row>
    <row r="94" spans="1:14" ht="15">
      <c r="A94" s="10">
        <f t="shared" si="68"/>
        <v>6</v>
      </c>
      <c r="B94" s="61" t="str">
        <f t="shared" si="68"/>
        <v>Scen 6: Proportional increase in DC/SS bases to hit expenditure target</v>
      </c>
      <c r="C94" s="63">
        <f aca="true" t="shared" si="71" ref="C94:N94">C33/C$9</f>
        <v>0.02326358984457414</v>
      </c>
      <c r="D94" s="64">
        <f t="shared" si="71"/>
        <v>0.022170862333287567</v>
      </c>
      <c r="E94" s="64">
        <f t="shared" si="71"/>
        <v>0.022886101279409706</v>
      </c>
      <c r="F94" s="64">
        <f t="shared" si="71"/>
        <v>0.023099683264755005</v>
      </c>
      <c r="G94" s="64">
        <f t="shared" si="71"/>
        <v>0.02290504652901927</v>
      </c>
      <c r="H94" s="65">
        <f t="shared" si="71"/>
        <v>0.02281072014699208</v>
      </c>
      <c r="I94" s="63">
        <f t="shared" si="71"/>
        <v>0.036189239035391445</v>
      </c>
      <c r="J94" s="64">
        <f t="shared" si="71"/>
        <v>0.035260074256315055</v>
      </c>
      <c r="K94" s="64">
        <f t="shared" si="71"/>
        <v>0.035614526014130954</v>
      </c>
      <c r="L94" s="64" t="e">
        <f t="shared" si="71"/>
        <v>#DIV/0!</v>
      </c>
      <c r="M94" s="64">
        <f t="shared" si="71"/>
        <v>0.035614526014130954</v>
      </c>
      <c r="N94" s="65">
        <f t="shared" si="71"/>
        <v>0.03550363670412444</v>
      </c>
    </row>
    <row r="95" spans="1:14" ht="15">
      <c r="A95" s="40">
        <f t="shared" si="68"/>
        <v>7</v>
      </c>
      <c r="B95" s="116" t="str">
        <f t="shared" si="68"/>
        <v>Scen 7: Acuity change for SFY11 (old RUG treatment)</v>
      </c>
      <c r="C95" s="110">
        <f aca="true" t="shared" si="72" ref="C95:N95">C34/C$9</f>
        <v>0.03719611403877169</v>
      </c>
      <c r="D95" s="111">
        <f t="shared" si="72"/>
        <v>0.029343691977570065</v>
      </c>
      <c r="E95" s="111">
        <f t="shared" si="72"/>
        <v>0.033522687107155155</v>
      </c>
      <c r="F95" s="111">
        <f t="shared" si="72"/>
        <v>0.02994014186864455</v>
      </c>
      <c r="G95" s="111">
        <f t="shared" si="72"/>
        <v>0.03320490649625061</v>
      </c>
      <c r="H95" s="112">
        <f t="shared" si="72"/>
        <v>0.033655711527247806</v>
      </c>
      <c r="I95" s="110">
        <f t="shared" si="72"/>
        <v>0.036189239035361274</v>
      </c>
      <c r="J95" s="111">
        <f t="shared" si="72"/>
        <v>0.035260074256315055</v>
      </c>
      <c r="K95" s="111">
        <f t="shared" si="72"/>
        <v>0.035614526014128206</v>
      </c>
      <c r="L95" s="111" t="e">
        <f t="shared" si="72"/>
        <v>#DIV/0!</v>
      </c>
      <c r="M95" s="111">
        <f t="shared" si="72"/>
        <v>0.035614526014128206</v>
      </c>
      <c r="N95" s="112">
        <f t="shared" si="72"/>
        <v>0.0355036367041206</v>
      </c>
    </row>
    <row r="96" spans="1:14" ht="15">
      <c r="A96" s="8">
        <f t="shared" si="68"/>
        <v>8</v>
      </c>
      <c r="B96" s="9" t="str">
        <f t="shared" si="68"/>
        <v>Scen 8: Acuity change for SFY11 (with RUGable quarterlies - T18 only)</v>
      </c>
      <c r="C96" s="48">
        <f aca="true" t="shared" si="73" ref="C96:N96">C35/C$9</f>
        <v>0.016154439514523163</v>
      </c>
      <c r="D96" s="62">
        <f t="shared" si="73"/>
        <v>0.007315308080261309</v>
      </c>
      <c r="E96" s="62">
        <f t="shared" si="73"/>
        <v>0.015849787055811564</v>
      </c>
      <c r="F96" s="62">
        <f t="shared" si="73"/>
        <v>0.015417383045853517</v>
      </c>
      <c r="G96" s="62">
        <f t="shared" si="73"/>
        <v>0.015811431752167277</v>
      </c>
      <c r="H96" s="43">
        <f t="shared" si="73"/>
        <v>0.013008226183390101</v>
      </c>
      <c r="I96" s="48">
        <f t="shared" si="73"/>
        <v>0.036189239035391445</v>
      </c>
      <c r="J96" s="62">
        <f t="shared" si="73"/>
        <v>0.035260074256315055</v>
      </c>
      <c r="K96" s="62">
        <f t="shared" si="73"/>
        <v>0.035614526014128206</v>
      </c>
      <c r="L96" s="62" t="e">
        <f t="shared" si="73"/>
        <v>#DIV/0!</v>
      </c>
      <c r="M96" s="62">
        <f t="shared" si="73"/>
        <v>0.035614526014128206</v>
      </c>
      <c r="N96" s="43">
        <f t="shared" si="73"/>
        <v>0.03550363670412316</v>
      </c>
    </row>
    <row r="97" spans="1:14" ht="15">
      <c r="A97" s="8">
        <f t="shared" si="68"/>
        <v>9</v>
      </c>
      <c r="B97" s="6" t="str">
        <f t="shared" si="68"/>
        <v>Scen 9: Acuity change for SFY11 (with RUGable quarterlies - all)</v>
      </c>
      <c r="C97" s="48">
        <f aca="true" t="shared" si="74" ref="C97:N97">C36/C$9</f>
        <v>0.0035345785717921354</v>
      </c>
      <c r="D97" s="62">
        <f t="shared" si="74"/>
        <v>-0.003122908451206175</v>
      </c>
      <c r="E97" s="62">
        <f t="shared" si="74"/>
        <v>0.003345144469566729</v>
      </c>
      <c r="F97" s="62">
        <f t="shared" si="74"/>
        <v>-0.010534939123133516</v>
      </c>
      <c r="G97" s="62">
        <f t="shared" si="74"/>
        <v>0.002113946773560196</v>
      </c>
      <c r="H97" s="43">
        <f t="shared" si="74"/>
        <v>0.0009298916998495405</v>
      </c>
      <c r="I97" s="48">
        <f t="shared" si="74"/>
        <v>0.036189239035361274</v>
      </c>
      <c r="J97" s="62">
        <f t="shared" si="74"/>
        <v>0.035260074256315055</v>
      </c>
      <c r="K97" s="62">
        <f t="shared" si="74"/>
        <v>0.035614526014130954</v>
      </c>
      <c r="L97" s="62" t="e">
        <f t="shared" si="74"/>
        <v>#DIV/0!</v>
      </c>
      <c r="M97" s="62">
        <f t="shared" si="74"/>
        <v>0.035614526014130954</v>
      </c>
      <c r="N97" s="43">
        <f t="shared" si="74"/>
        <v>0.035503636704121884</v>
      </c>
    </row>
    <row r="98" spans="1:14" ht="15">
      <c r="A98" s="10">
        <f t="shared" si="68"/>
        <v>10</v>
      </c>
      <c r="B98" s="61" t="str">
        <f t="shared" si="68"/>
        <v>Scen 10: Increase DC base</v>
      </c>
      <c r="C98" s="63">
        <f aca="true" t="shared" si="75" ref="C98:N98">C37/C$9</f>
        <v>0.012441410572999162</v>
      </c>
      <c r="D98" s="64">
        <f t="shared" si="75"/>
        <v>0.011243970439056792</v>
      </c>
      <c r="E98" s="64">
        <f t="shared" si="75"/>
        <v>0.019210305096551063</v>
      </c>
      <c r="F98" s="64">
        <f t="shared" si="75"/>
        <v>-0.0005336674858409688</v>
      </c>
      <c r="G98" s="64">
        <f t="shared" si="75"/>
        <v>0.017458965964397527</v>
      </c>
      <c r="H98" s="65">
        <f t="shared" si="75"/>
        <v>0.013039126058442195</v>
      </c>
      <c r="I98" s="63">
        <f t="shared" si="75"/>
        <v>0.036189239035361274</v>
      </c>
      <c r="J98" s="64">
        <f t="shared" si="75"/>
        <v>0.035260074256315055</v>
      </c>
      <c r="K98" s="64">
        <f t="shared" si="75"/>
        <v>0.035614526014128206</v>
      </c>
      <c r="L98" s="64" t="e">
        <f t="shared" si="75"/>
        <v>#DIV/0!</v>
      </c>
      <c r="M98" s="64">
        <f t="shared" si="75"/>
        <v>0.035614526014128206</v>
      </c>
      <c r="N98" s="65">
        <f t="shared" si="75"/>
        <v>0.0355036367041206</v>
      </c>
    </row>
    <row r="99" spans="1:14" ht="15">
      <c r="A99" s="8">
        <f t="shared" si="68"/>
        <v>11</v>
      </c>
      <c r="B99" s="9" t="str">
        <f t="shared" si="68"/>
        <v>Scen 11: New Bedhold Criteria</v>
      </c>
      <c r="C99" s="48">
        <f aca="true" t="shared" si="76" ref="C99:N99">C38/C$9</f>
        <v>0.011722933889568151</v>
      </c>
      <c r="D99" s="62">
        <f t="shared" si="76"/>
        <v>0.010579774241401337</v>
      </c>
      <c r="E99" s="62">
        <f t="shared" si="76"/>
        <v>0.018873820297551167</v>
      </c>
      <c r="F99" s="62">
        <f t="shared" si="76"/>
        <v>-0.0019504504367641477</v>
      </c>
      <c r="G99" s="62">
        <f t="shared" si="76"/>
        <v>0.017026656051178087</v>
      </c>
      <c r="H99" s="43">
        <f t="shared" si="76"/>
        <v>0.012397406424219874</v>
      </c>
      <c r="I99" s="48">
        <f t="shared" si="76"/>
        <v>0.036189239035361274</v>
      </c>
      <c r="J99" s="62">
        <f t="shared" si="76"/>
        <v>0.035260074256315055</v>
      </c>
      <c r="K99" s="62">
        <f t="shared" si="76"/>
        <v>0.035614526014128206</v>
      </c>
      <c r="L99" s="62" t="e">
        <f t="shared" si="76"/>
        <v>#DIV/0!</v>
      </c>
      <c r="M99" s="62">
        <f t="shared" si="76"/>
        <v>0.035614526014128206</v>
      </c>
      <c r="N99" s="43">
        <f t="shared" si="76"/>
        <v>0.0355036367041206</v>
      </c>
    </row>
    <row r="100" spans="1:14" ht="15.75" thickBot="1">
      <c r="A100" s="120">
        <f t="shared" si="68"/>
        <v>12</v>
      </c>
      <c r="B100" s="121" t="str">
        <f t="shared" si="68"/>
        <v>Scen 12: Wound Care Change</v>
      </c>
      <c r="C100" s="137">
        <f aca="true" t="shared" si="77" ref="C100:N100">C39/C$9</f>
        <v>0.011128566517466128</v>
      </c>
      <c r="D100" s="138">
        <f t="shared" si="77"/>
        <v>0.009986078453162031</v>
      </c>
      <c r="E100" s="138">
        <f t="shared" si="77"/>
        <v>0.018275251919995808</v>
      </c>
      <c r="F100" s="138">
        <f t="shared" si="77"/>
        <v>-0.002536784963867163</v>
      </c>
      <c r="G100" s="138">
        <f t="shared" si="77"/>
        <v>0.01642917284637324</v>
      </c>
      <c r="H100" s="139">
        <f t="shared" si="77"/>
        <v>0.011802642812737945</v>
      </c>
      <c r="I100" s="137">
        <f t="shared" si="77"/>
        <v>0.036189239035361274</v>
      </c>
      <c r="J100" s="138">
        <f t="shared" si="77"/>
        <v>0.035260074256315055</v>
      </c>
      <c r="K100" s="138">
        <f t="shared" si="77"/>
        <v>0.035614526014128206</v>
      </c>
      <c r="L100" s="138" t="e">
        <f t="shared" si="77"/>
        <v>#DIV/0!</v>
      </c>
      <c r="M100" s="138">
        <f t="shared" si="77"/>
        <v>0.035614526014128206</v>
      </c>
      <c r="N100" s="139">
        <f t="shared" si="77"/>
        <v>0.0355036367041206</v>
      </c>
    </row>
    <row r="101" spans="1:14" ht="15">
      <c r="A101" s="8">
        <f t="shared" si="68"/>
        <v>15</v>
      </c>
      <c r="B101" s="9" t="str">
        <f t="shared" si="68"/>
        <v>Scen 15: Scen 5 with Smoothed CMI (2 Picture Dates)</v>
      </c>
      <c r="C101" s="48">
        <f aca="true" t="shared" si="78" ref="C101:N101">C40/C$9</f>
        <v>0.009182906047589855</v>
      </c>
      <c r="D101" s="62">
        <f t="shared" si="78"/>
        <v>0.0051008349365276855</v>
      </c>
      <c r="E101" s="62">
        <f t="shared" si="78"/>
        <v>0.005196125409328619</v>
      </c>
      <c r="F101" s="62">
        <f t="shared" si="78"/>
        <v>0.003231165079702267</v>
      </c>
      <c r="G101" s="62">
        <f t="shared" si="78"/>
        <v>0.005021828574988649</v>
      </c>
      <c r="H101" s="43">
        <f t="shared" si="78"/>
        <v>0.006920596731833799</v>
      </c>
      <c r="I101" s="48">
        <f t="shared" si="78"/>
        <v>0.018523705483187786</v>
      </c>
      <c r="J101" s="62">
        <f t="shared" si="78"/>
        <v>0.017474881995865416</v>
      </c>
      <c r="K101" s="62">
        <f t="shared" si="78"/>
        <v>0.015139123804515632</v>
      </c>
      <c r="L101" s="62" t="e">
        <f t="shared" si="78"/>
        <v>#DIV/0!</v>
      </c>
      <c r="M101" s="62">
        <f t="shared" si="78"/>
        <v>0.015139123804515632</v>
      </c>
      <c r="N101" s="43">
        <f t="shared" si="78"/>
        <v>0.016477588338704826</v>
      </c>
    </row>
    <row r="102" spans="1:14" ht="15">
      <c r="A102" s="10">
        <f t="shared" si="68"/>
        <v>16</v>
      </c>
      <c r="B102" s="61" t="str">
        <f t="shared" si="68"/>
        <v>Scen 16: Proportional Increase in DC/SS bases to hit expenditure target</v>
      </c>
      <c r="C102" s="63">
        <f aca="true" t="shared" si="79" ref="C102:N102">C41/C$9</f>
        <v>0.022897847887025053</v>
      </c>
      <c r="D102" s="64">
        <f t="shared" si="79"/>
        <v>0.022556290885906452</v>
      </c>
      <c r="E102" s="64">
        <f t="shared" si="79"/>
        <v>0.023414238891421874</v>
      </c>
      <c r="F102" s="64">
        <f t="shared" si="79"/>
        <v>0.019532599432381868</v>
      </c>
      <c r="G102" s="64">
        <f t="shared" si="79"/>
        <v>0.023069927884446978</v>
      </c>
      <c r="H102" s="65">
        <f t="shared" si="79"/>
        <v>0.0228137477748962</v>
      </c>
      <c r="I102" s="63">
        <f t="shared" si="79"/>
        <v>0.036189239035361274</v>
      </c>
      <c r="J102" s="64">
        <f t="shared" si="79"/>
        <v>0.035260074256315055</v>
      </c>
      <c r="K102" s="64">
        <f t="shared" si="79"/>
        <v>0.035614526014130954</v>
      </c>
      <c r="L102" s="64" t="e">
        <f t="shared" si="79"/>
        <v>#DIV/0!</v>
      </c>
      <c r="M102" s="64">
        <f t="shared" si="79"/>
        <v>0.035614526014130954</v>
      </c>
      <c r="N102" s="65">
        <f t="shared" si="79"/>
        <v>0.035503636704121884</v>
      </c>
    </row>
    <row r="103" spans="1:14" ht="15">
      <c r="A103" s="10">
        <f t="shared" si="68"/>
        <v>17</v>
      </c>
      <c r="B103" s="61" t="str">
        <f t="shared" si="68"/>
        <v>Scen 17: Acuity change for SFY11 (old RUG treatment)</v>
      </c>
      <c r="C103" s="63">
        <f aca="true" t="shared" si="80" ref="C103:N103">C42/C$9</f>
        <v>0.037694364966320386</v>
      </c>
      <c r="D103" s="64">
        <f t="shared" si="80"/>
        <v>0.03115486851589443</v>
      </c>
      <c r="E103" s="64">
        <f t="shared" si="80"/>
        <v>0.03500934500393274</v>
      </c>
      <c r="F103" s="64">
        <f t="shared" si="80"/>
        <v>0.032313162886056145</v>
      </c>
      <c r="G103" s="64">
        <f t="shared" si="80"/>
        <v>0.03477018699098752</v>
      </c>
      <c r="H103" s="65">
        <f t="shared" si="80"/>
        <v>0.0348267363563644</v>
      </c>
      <c r="I103" s="63">
        <f t="shared" si="80"/>
        <v>0.036189239035391445</v>
      </c>
      <c r="J103" s="64">
        <f t="shared" si="80"/>
        <v>0.035260074256315055</v>
      </c>
      <c r="K103" s="64">
        <f t="shared" si="80"/>
        <v>0.035614526014128206</v>
      </c>
      <c r="L103" s="64" t="e">
        <f t="shared" si="80"/>
        <v>#DIV/0!</v>
      </c>
      <c r="M103" s="64">
        <f t="shared" si="80"/>
        <v>0.035614526014128206</v>
      </c>
      <c r="N103" s="65">
        <f t="shared" si="80"/>
        <v>0.03550363670412316</v>
      </c>
    </row>
    <row r="104" spans="1:14" ht="15">
      <c r="A104" s="8">
        <f t="shared" si="68"/>
        <v>18</v>
      </c>
      <c r="B104" s="9" t="str">
        <f t="shared" si="68"/>
        <v>Scen 18: Acuity change for SFY11 (with RUGable quarterlies - prior T18 only)</v>
      </c>
      <c r="C104" s="48">
        <f aca="true" t="shared" si="81" ref="C104:N104">C43/C$9</f>
        <v>0.019281549970211583</v>
      </c>
      <c r="D104" s="62">
        <f t="shared" si="81"/>
        <v>0.011850943233365226</v>
      </c>
      <c r="E104" s="62">
        <f t="shared" si="81"/>
        <v>0.019524310653993165</v>
      </c>
      <c r="F104" s="62">
        <f t="shared" si="81"/>
        <v>0.019582694179031936</v>
      </c>
      <c r="G104" s="62">
        <f t="shared" si="81"/>
        <v>0.019529489416860904</v>
      </c>
      <c r="H104" s="43">
        <f t="shared" si="81"/>
        <v>0.016745125322276164</v>
      </c>
      <c r="I104" s="48">
        <f t="shared" si="81"/>
        <v>0.036189239035361274</v>
      </c>
      <c r="J104" s="62">
        <f t="shared" si="81"/>
        <v>0.035260074256315055</v>
      </c>
      <c r="K104" s="62">
        <f t="shared" si="81"/>
        <v>0.035614526014128206</v>
      </c>
      <c r="L104" s="62" t="e">
        <f t="shared" si="81"/>
        <v>#DIV/0!</v>
      </c>
      <c r="M104" s="62">
        <f t="shared" si="81"/>
        <v>0.035614526014128206</v>
      </c>
      <c r="N104" s="43">
        <f t="shared" si="81"/>
        <v>0.0355036367041206</v>
      </c>
    </row>
    <row r="105" spans="1:14" ht="15">
      <c r="A105" s="8">
        <f t="shared" si="68"/>
        <v>19</v>
      </c>
      <c r="B105" s="9" t="str">
        <f t="shared" si="68"/>
        <v>Scen 19: Acuity change for SFY11 (with RUGable quarterlies - all)</v>
      </c>
      <c r="C105" s="48">
        <f aca="true" t="shared" si="82" ref="C105:N105">C44/C$9</f>
        <v>0.008247711942307315</v>
      </c>
      <c r="D105" s="62">
        <f t="shared" si="82"/>
        <v>0.00270385257898561</v>
      </c>
      <c r="E105" s="62">
        <f t="shared" si="82"/>
        <v>0.008559160382391169</v>
      </c>
      <c r="F105" s="62">
        <f t="shared" si="82"/>
        <v>-0.0031123292138102074</v>
      </c>
      <c r="G105" s="62">
        <f t="shared" si="82"/>
        <v>0.007523870428707819</v>
      </c>
      <c r="H105" s="43">
        <f t="shared" si="82"/>
        <v>0.0061715627865051356</v>
      </c>
      <c r="I105" s="48">
        <f t="shared" si="82"/>
        <v>0.036189239035391445</v>
      </c>
      <c r="J105" s="62">
        <f t="shared" si="82"/>
        <v>0.035260074256315055</v>
      </c>
      <c r="K105" s="62">
        <f t="shared" si="82"/>
        <v>0.035614526014128206</v>
      </c>
      <c r="L105" s="62" t="e">
        <f t="shared" si="82"/>
        <v>#DIV/0!</v>
      </c>
      <c r="M105" s="62">
        <f t="shared" si="82"/>
        <v>0.035614526014128206</v>
      </c>
      <c r="N105" s="43">
        <f t="shared" si="82"/>
        <v>0.03550363670412316</v>
      </c>
    </row>
    <row r="106" spans="1:14" ht="15">
      <c r="A106" s="10">
        <f t="shared" si="68"/>
        <v>20</v>
      </c>
      <c r="B106" s="61" t="str">
        <f t="shared" si="68"/>
        <v>Scen 20: Increase DC base</v>
      </c>
      <c r="C106" s="63">
        <f aca="true" t="shared" si="83" ref="C106:N106">C45/C$9</f>
        <v>0.013230025284554863</v>
      </c>
      <c r="D106" s="64">
        <f t="shared" si="83"/>
        <v>0.011018212226711595</v>
      </c>
      <c r="E106" s="64">
        <f t="shared" si="83"/>
        <v>0.017668972358600883</v>
      </c>
      <c r="F106" s="64">
        <f t="shared" si="83"/>
        <v>0.0017125859350056315</v>
      </c>
      <c r="G106" s="64">
        <f t="shared" si="83"/>
        <v>0.016253601473395683</v>
      </c>
      <c r="H106" s="65">
        <f t="shared" si="83"/>
        <v>0.013071464439794178</v>
      </c>
      <c r="I106" s="63">
        <f t="shared" si="83"/>
        <v>0.036189239035391445</v>
      </c>
      <c r="J106" s="64">
        <f t="shared" si="83"/>
        <v>0.035260074256315055</v>
      </c>
      <c r="K106" s="64">
        <f t="shared" si="83"/>
        <v>0.035614526014130954</v>
      </c>
      <c r="L106" s="64" t="e">
        <f t="shared" si="83"/>
        <v>#DIV/0!</v>
      </c>
      <c r="M106" s="64">
        <f t="shared" si="83"/>
        <v>0.035614526014130954</v>
      </c>
      <c r="N106" s="65">
        <f t="shared" si="83"/>
        <v>0.03550363670412444</v>
      </c>
    </row>
    <row r="107" spans="1:14" ht="15">
      <c r="A107" s="11">
        <f t="shared" si="68"/>
        <v>21</v>
      </c>
      <c r="B107" s="125" t="str">
        <f t="shared" si="68"/>
        <v>Scen 21: New Bedhold Criteria</v>
      </c>
      <c r="C107" s="140">
        <f aca="true" t="shared" si="84" ref="C107:N107">C46/C$9</f>
        <v>0.012511083327027519</v>
      </c>
      <c r="D107" s="141">
        <f t="shared" si="84"/>
        <v>0.01035407117264643</v>
      </c>
      <c r="E107" s="141">
        <f t="shared" si="84"/>
        <v>0.017332751260796905</v>
      </c>
      <c r="F107" s="141">
        <f t="shared" si="84"/>
        <v>0.00029561318899000444</v>
      </c>
      <c r="G107" s="141">
        <f t="shared" si="84"/>
        <v>0.015821515035131396</v>
      </c>
      <c r="H107" s="142">
        <f t="shared" si="84"/>
        <v>0.012429599949814829</v>
      </c>
      <c r="I107" s="140">
        <f t="shared" si="84"/>
        <v>0.036189239035361274</v>
      </c>
      <c r="J107" s="141">
        <f t="shared" si="84"/>
        <v>0.035260074256315055</v>
      </c>
      <c r="K107" s="141">
        <f t="shared" si="84"/>
        <v>0.035614526014130954</v>
      </c>
      <c r="L107" s="141" t="e">
        <f t="shared" si="84"/>
        <v>#DIV/0!</v>
      </c>
      <c r="M107" s="141">
        <f t="shared" si="84"/>
        <v>0.035614526014130954</v>
      </c>
      <c r="N107" s="142">
        <f t="shared" si="84"/>
        <v>0.035503636704121884</v>
      </c>
    </row>
    <row r="108" spans="1:14" ht="15.75" thickBot="1">
      <c r="A108" s="120">
        <f t="shared" si="68"/>
        <v>22</v>
      </c>
      <c r="B108" s="129" t="str">
        <f t="shared" si="68"/>
        <v>Scen 22: Wound Care Change</v>
      </c>
      <c r="C108" s="137">
        <f aca="true" t="shared" si="85" ref="C108:N108">C47/C$9</f>
        <v>0.011916271847182476</v>
      </c>
      <c r="D108" s="138">
        <f t="shared" si="85"/>
        <v>0.009760526854823398</v>
      </c>
      <c r="E108" s="138">
        <f t="shared" si="85"/>
        <v>0.016735107235722215</v>
      </c>
      <c r="F108" s="138">
        <f t="shared" si="85"/>
        <v>-0.00029202217003074986</v>
      </c>
      <c r="G108" s="138">
        <f t="shared" si="85"/>
        <v>0.015224758803455267</v>
      </c>
      <c r="H108" s="139">
        <f t="shared" si="85"/>
        <v>0.011834836338333037</v>
      </c>
      <c r="I108" s="137">
        <f t="shared" si="85"/>
        <v>0.036189239035361274</v>
      </c>
      <c r="J108" s="138">
        <f t="shared" si="85"/>
        <v>0.035260074256315055</v>
      </c>
      <c r="K108" s="138">
        <f t="shared" si="85"/>
        <v>0.035614526014130954</v>
      </c>
      <c r="L108" s="138" t="e">
        <f t="shared" si="85"/>
        <v>#DIV/0!</v>
      </c>
      <c r="M108" s="138">
        <f t="shared" si="85"/>
        <v>0.035614526014130954</v>
      </c>
      <c r="N108" s="139">
        <f t="shared" si="85"/>
        <v>0.035503636704121884</v>
      </c>
    </row>
    <row r="109" spans="1:14" ht="15">
      <c r="A109" s="7"/>
      <c r="B109" s="6"/>
      <c r="C109" s="7"/>
      <c r="D109" s="22"/>
      <c r="E109" s="22"/>
      <c r="F109" s="22"/>
      <c r="G109" s="22"/>
      <c r="H109" s="6"/>
      <c r="I109" s="7"/>
      <c r="J109" s="22"/>
      <c r="K109" s="22"/>
      <c r="L109" s="22"/>
      <c r="M109" s="22"/>
      <c r="N109" s="6"/>
    </row>
    <row r="110" spans="1:14" ht="15">
      <c r="A110" s="26" t="s">
        <v>11</v>
      </c>
      <c r="B110" s="27"/>
      <c r="C110" s="32"/>
      <c r="D110" s="33"/>
      <c r="E110" s="33"/>
      <c r="F110" s="33"/>
      <c r="G110" s="33"/>
      <c r="H110" s="27"/>
      <c r="I110" s="32"/>
      <c r="J110" s="33"/>
      <c r="K110" s="33"/>
      <c r="L110" s="33"/>
      <c r="M110" s="33"/>
      <c r="N110" s="27"/>
    </row>
    <row r="111" spans="1:14" ht="15">
      <c r="A111" s="8">
        <f>A10</f>
        <v>3</v>
      </c>
      <c r="B111" s="9" t="str">
        <f>B10</f>
        <v>Scen 3: Inflate CRs to 2009; set rate year to SFY11</v>
      </c>
      <c r="C111" s="17">
        <f>C30</f>
        <v>1769.6310247701476</v>
      </c>
      <c r="D111" s="18">
        <f aca="true" t="shared" si="86" ref="D111:N111">D30</f>
        <v>185.9446754596429</v>
      </c>
      <c r="E111" s="18">
        <f t="shared" si="86"/>
        <v>26.140250954136718</v>
      </c>
      <c r="F111" s="18">
        <f t="shared" si="86"/>
        <v>15.27089489172431</v>
      </c>
      <c r="G111" s="18">
        <f t="shared" si="86"/>
        <v>41.41114584583556</v>
      </c>
      <c r="H111" s="19">
        <f t="shared" si="86"/>
        <v>1996.986846075626</v>
      </c>
      <c r="I111" s="17">
        <f t="shared" si="86"/>
        <v>3.71437121310737</v>
      </c>
      <c r="J111" s="18">
        <f t="shared" si="86"/>
        <v>10.093590303207748</v>
      </c>
      <c r="K111" s="18">
        <f t="shared" si="86"/>
        <v>1.0703753514389973</v>
      </c>
      <c r="L111" s="18">
        <f t="shared" si="86"/>
        <v>0</v>
      </c>
      <c r="M111" s="18">
        <f t="shared" si="86"/>
        <v>1.0703753514389973</v>
      </c>
      <c r="N111" s="19">
        <f t="shared" si="86"/>
        <v>14.878336867754115</v>
      </c>
    </row>
    <row r="112" spans="1:14" ht="15">
      <c r="A112" s="8">
        <f aca="true" t="shared" si="87" ref="A112:B128">A11</f>
        <v>4</v>
      </c>
      <c r="B112" s="9" t="str">
        <f t="shared" si="87"/>
        <v>Scen 4: Increase MAI</v>
      </c>
      <c r="C112" s="17">
        <f>C31-C30</f>
        <v>2840.7306769441348</v>
      </c>
      <c r="D112" s="18">
        <f aca="true" t="shared" si="88" ref="D112:N112">D31-D30</f>
        <v>2204.9059902534354</v>
      </c>
      <c r="E112" s="18">
        <f t="shared" si="88"/>
        <v>1216.671142815234</v>
      </c>
      <c r="F112" s="18">
        <f t="shared" si="88"/>
        <v>117.38275075796264</v>
      </c>
      <c r="G112" s="18">
        <f t="shared" si="88"/>
        <v>1334.0538935732038</v>
      </c>
      <c r="H112" s="19">
        <f t="shared" si="88"/>
        <v>6379.690560770803</v>
      </c>
      <c r="I112" s="17">
        <f t="shared" si="88"/>
        <v>33.45628776255762</v>
      </c>
      <c r="J112" s="18">
        <f t="shared" si="88"/>
        <v>173.94627843570197</v>
      </c>
      <c r="K112" s="18">
        <f t="shared" si="88"/>
        <v>175.63069977465784</v>
      </c>
      <c r="L112" s="18">
        <f t="shared" si="88"/>
        <v>0</v>
      </c>
      <c r="M112" s="18">
        <f t="shared" si="88"/>
        <v>175.63069977465784</v>
      </c>
      <c r="N112" s="19">
        <f t="shared" si="88"/>
        <v>383.03326597291743</v>
      </c>
    </row>
    <row r="113" spans="1:14" ht="15">
      <c r="A113" s="8">
        <f t="shared" si="87"/>
        <v>5</v>
      </c>
      <c r="B113" s="9" t="str">
        <f t="shared" si="87"/>
        <v>Scen 5: New labor factors</v>
      </c>
      <c r="C113" s="17">
        <f aca="true" t="shared" si="89" ref="C113:N113">C32-C31</f>
        <v>-259.0805909316987</v>
      </c>
      <c r="D113" s="18">
        <f t="shared" si="89"/>
        <v>-303.7387402517488</v>
      </c>
      <c r="E113" s="18">
        <f t="shared" si="89"/>
        <v>-122.01408820957295</v>
      </c>
      <c r="F113" s="18">
        <f t="shared" si="89"/>
        <v>5.11731561731176</v>
      </c>
      <c r="G113" s="18">
        <f t="shared" si="89"/>
        <v>-116.89677259224118</v>
      </c>
      <c r="H113" s="19">
        <f t="shared" si="89"/>
        <v>-679.7161037756596</v>
      </c>
      <c r="I113" s="17">
        <f t="shared" si="89"/>
        <v>-1.4311228643055074</v>
      </c>
      <c r="J113" s="18">
        <f t="shared" si="89"/>
        <v>-4.895960882306099</v>
      </c>
      <c r="K113" s="18">
        <f t="shared" si="89"/>
        <v>-16.40950808074558</v>
      </c>
      <c r="L113" s="18">
        <f t="shared" si="89"/>
        <v>0</v>
      </c>
      <c r="M113" s="18">
        <f t="shared" si="89"/>
        <v>-16.40950808074558</v>
      </c>
      <c r="N113" s="19">
        <f t="shared" si="89"/>
        <v>-22.736591827357188</v>
      </c>
    </row>
    <row r="114" spans="1:14" ht="15">
      <c r="A114" s="10">
        <f t="shared" si="87"/>
        <v>6</v>
      </c>
      <c r="B114" s="61" t="str">
        <f t="shared" si="87"/>
        <v>Scen 6: Proportional increase in DC/SS bases to hit expenditure target</v>
      </c>
      <c r="C114" s="20">
        <f aca="true" t="shared" si="90" ref="C114:N114">C33-C32</f>
        <v>4443.644537056563</v>
      </c>
      <c r="D114" s="70">
        <f t="shared" si="90"/>
        <v>4400.816522112291</v>
      </c>
      <c r="E114" s="70">
        <f t="shared" si="90"/>
        <v>2424.3474125202047</v>
      </c>
      <c r="F114" s="70">
        <f t="shared" si="90"/>
        <v>210.52119751091777</v>
      </c>
      <c r="G114" s="70">
        <f t="shared" si="90"/>
        <v>2634.868610031117</v>
      </c>
      <c r="H114" s="21">
        <f t="shared" si="90"/>
        <v>11479.329669199884</v>
      </c>
      <c r="I114" s="20">
        <f t="shared" si="90"/>
        <v>34.08378387836274</v>
      </c>
      <c r="J114" s="70">
        <f t="shared" si="90"/>
        <v>182.32505628775107</v>
      </c>
      <c r="K114" s="70">
        <f t="shared" si="90"/>
        <v>216.79156260576565</v>
      </c>
      <c r="L114" s="70">
        <f t="shared" si="90"/>
        <v>0</v>
      </c>
      <c r="M114" s="70">
        <f t="shared" si="90"/>
        <v>216.79156260576565</v>
      </c>
      <c r="N114" s="21">
        <f t="shared" si="90"/>
        <v>433.20040277187945</v>
      </c>
    </row>
    <row r="115" spans="1:14" ht="15">
      <c r="A115" s="40">
        <f t="shared" si="87"/>
        <v>7</v>
      </c>
      <c r="B115" s="116" t="str">
        <f t="shared" si="87"/>
        <v>Scen 7: Acuity change for SFY11 (old RUG treatment)</v>
      </c>
      <c r="C115" s="113">
        <f aca="true" t="shared" si="91" ref="C115:N115">C34-C33</f>
        <v>5267.265937602788</v>
      </c>
      <c r="D115" s="114">
        <f t="shared" si="91"/>
        <v>2099.007463001064</v>
      </c>
      <c r="E115" s="114">
        <f t="shared" si="91"/>
        <v>1647.6478717483405</v>
      </c>
      <c r="F115" s="114">
        <f t="shared" si="91"/>
        <v>103.13899402312563</v>
      </c>
      <c r="G115" s="114">
        <f t="shared" si="91"/>
        <v>1750.786865771457</v>
      </c>
      <c r="H115" s="115">
        <f t="shared" si="91"/>
        <v>9117.060266375425</v>
      </c>
      <c r="I115" s="113">
        <f t="shared" si="91"/>
        <v>-5.820766091346741E-11</v>
      </c>
      <c r="J115" s="114">
        <f t="shared" si="91"/>
        <v>0</v>
      </c>
      <c r="K115" s="114">
        <f t="shared" si="91"/>
        <v>-2.9103830456733704E-11</v>
      </c>
      <c r="L115" s="114">
        <f t="shared" si="91"/>
        <v>0</v>
      </c>
      <c r="M115" s="114">
        <f t="shared" si="91"/>
        <v>-2.9103830456733704E-11</v>
      </c>
      <c r="N115" s="115">
        <f t="shared" si="91"/>
        <v>-8.731149137020111E-11</v>
      </c>
    </row>
    <row r="116" spans="1:14" ht="15">
      <c r="A116" s="8">
        <f t="shared" si="87"/>
        <v>8</v>
      </c>
      <c r="B116" s="9" t="str">
        <f t="shared" si="87"/>
        <v>Scen 8: Acuity change for SFY11 (with RUGable quarterlies - T18 only)</v>
      </c>
      <c r="C116" s="17">
        <f aca="true" t="shared" si="92" ref="C116:N116">C35-C34</f>
        <v>-7954.9185737539665</v>
      </c>
      <c r="D116" s="18">
        <f t="shared" si="92"/>
        <v>-6446.234539413592</v>
      </c>
      <c r="E116" s="18">
        <f t="shared" si="92"/>
        <v>-2737.599886728829</v>
      </c>
      <c r="F116" s="18">
        <f t="shared" si="92"/>
        <v>-218.97109860023738</v>
      </c>
      <c r="G116" s="18">
        <f t="shared" si="92"/>
        <v>-2956.5709853290755</v>
      </c>
      <c r="H116" s="19">
        <f t="shared" si="92"/>
        <v>-17357.72409849672</v>
      </c>
      <c r="I116" s="17">
        <f t="shared" si="92"/>
        <v>5.820766091346741E-11</v>
      </c>
      <c r="J116" s="18">
        <f t="shared" si="92"/>
        <v>0</v>
      </c>
      <c r="K116" s="18">
        <f t="shared" si="92"/>
        <v>0</v>
      </c>
      <c r="L116" s="18">
        <f t="shared" si="92"/>
        <v>0</v>
      </c>
      <c r="M116" s="18">
        <f t="shared" si="92"/>
        <v>0</v>
      </c>
      <c r="N116" s="19">
        <f t="shared" si="92"/>
        <v>5.820766091346741E-11</v>
      </c>
    </row>
    <row r="117" spans="1:14" ht="15">
      <c r="A117" s="8">
        <f t="shared" si="87"/>
        <v>9</v>
      </c>
      <c r="B117" s="6" t="str">
        <f t="shared" si="87"/>
        <v>Scen 9: Acuity change for SFY11 (with RUGable quarterlies - all)</v>
      </c>
      <c r="C117" s="17">
        <f aca="true" t="shared" si="93" ref="C117:N117">C36-C35</f>
        <v>-4771.006513565895</v>
      </c>
      <c r="D117" s="18">
        <f t="shared" si="93"/>
        <v>-3054.5677907512872</v>
      </c>
      <c r="E117" s="18">
        <f t="shared" si="93"/>
        <v>-1937.0170163490402</v>
      </c>
      <c r="F117" s="18">
        <f t="shared" si="93"/>
        <v>-391.30364732437556</v>
      </c>
      <c r="G117" s="18">
        <f t="shared" si="93"/>
        <v>-2328.3206636733958</v>
      </c>
      <c r="H117" s="19">
        <f t="shared" si="93"/>
        <v>-10153.894967990578</v>
      </c>
      <c r="I117" s="17">
        <f t="shared" si="93"/>
        <v>-5.820766091346741E-11</v>
      </c>
      <c r="J117" s="18">
        <f t="shared" si="93"/>
        <v>0</v>
      </c>
      <c r="K117" s="18">
        <f t="shared" si="93"/>
        <v>2.9103830456733704E-11</v>
      </c>
      <c r="L117" s="18">
        <f t="shared" si="93"/>
        <v>0</v>
      </c>
      <c r="M117" s="18">
        <f t="shared" si="93"/>
        <v>2.9103830456733704E-11</v>
      </c>
      <c r="N117" s="19">
        <f t="shared" si="93"/>
        <v>-2.9103830456733704E-11</v>
      </c>
    </row>
    <row r="118" spans="1:14" ht="15">
      <c r="A118" s="10">
        <f t="shared" si="87"/>
        <v>10</v>
      </c>
      <c r="B118" s="61" t="str">
        <f t="shared" si="87"/>
        <v>Scen 10: Increase DC base</v>
      </c>
      <c r="C118" s="20">
        <f aca="true" t="shared" si="94" ref="C118:N118">C37-C36</f>
        <v>3367.2758904267102</v>
      </c>
      <c r="D118" s="70">
        <f t="shared" si="94"/>
        <v>4204.2244840893545</v>
      </c>
      <c r="E118" s="70">
        <f t="shared" si="94"/>
        <v>2457.57412813892</v>
      </c>
      <c r="F118" s="70">
        <f t="shared" si="94"/>
        <v>150.7970671784842</v>
      </c>
      <c r="G118" s="70">
        <f t="shared" si="94"/>
        <v>2608.3711953173915</v>
      </c>
      <c r="H118" s="21">
        <f t="shared" si="94"/>
        <v>10179.871569833369</v>
      </c>
      <c r="I118" s="20">
        <f t="shared" si="94"/>
        <v>0</v>
      </c>
      <c r="J118" s="70">
        <f t="shared" si="94"/>
        <v>0</v>
      </c>
      <c r="K118" s="70">
        <f t="shared" si="94"/>
        <v>-2.9103830456733704E-11</v>
      </c>
      <c r="L118" s="70">
        <f t="shared" si="94"/>
        <v>0</v>
      </c>
      <c r="M118" s="70">
        <f t="shared" si="94"/>
        <v>-2.9103830456733704E-11</v>
      </c>
      <c r="N118" s="21">
        <f t="shared" si="94"/>
        <v>-2.9103830456733704E-11</v>
      </c>
    </row>
    <row r="119" spans="1:14" ht="15">
      <c r="A119" s="8">
        <f t="shared" si="87"/>
        <v>11</v>
      </c>
      <c r="B119" s="9" t="str">
        <f t="shared" si="87"/>
        <v>Scen 11: New Bedhold Criteria</v>
      </c>
      <c r="C119" s="17">
        <f aca="true" t="shared" si="95" ref="C119:N119">C38-C37</f>
        <v>-271.6239863537485</v>
      </c>
      <c r="D119" s="18">
        <f t="shared" si="95"/>
        <v>-194.3658005159814</v>
      </c>
      <c r="E119" s="18">
        <f t="shared" si="95"/>
        <v>-52.12278375093592</v>
      </c>
      <c r="F119" s="18">
        <f t="shared" si="95"/>
        <v>-21.361954916917966</v>
      </c>
      <c r="G119" s="18">
        <f t="shared" si="95"/>
        <v>-73.4847386678448</v>
      </c>
      <c r="H119" s="19">
        <f t="shared" si="95"/>
        <v>-539.4745255374582</v>
      </c>
      <c r="I119" s="17">
        <f t="shared" si="95"/>
        <v>0</v>
      </c>
      <c r="J119" s="18">
        <f t="shared" si="95"/>
        <v>0</v>
      </c>
      <c r="K119" s="18">
        <f t="shared" si="95"/>
        <v>0</v>
      </c>
      <c r="L119" s="18">
        <f t="shared" si="95"/>
        <v>0</v>
      </c>
      <c r="M119" s="18">
        <f t="shared" si="95"/>
        <v>0</v>
      </c>
      <c r="N119" s="19">
        <f t="shared" si="95"/>
        <v>0</v>
      </c>
    </row>
    <row r="120" spans="1:14" ht="15.75" thickBot="1">
      <c r="A120" s="120">
        <f t="shared" si="87"/>
        <v>12</v>
      </c>
      <c r="B120" s="121" t="str">
        <f t="shared" si="87"/>
        <v>Scen 12: Wound Care Change</v>
      </c>
      <c r="C120" s="122">
        <f aca="true" t="shared" si="96" ref="C120:N120">C39-C38</f>
        <v>-224.70379163592588</v>
      </c>
      <c r="D120" s="123">
        <f t="shared" si="96"/>
        <v>-173.73504628817318</v>
      </c>
      <c r="E120" s="123">
        <f t="shared" si="96"/>
        <v>-92.72053357594996</v>
      </c>
      <c r="F120" s="123">
        <f t="shared" si="96"/>
        <v>-8.840628499972809</v>
      </c>
      <c r="G120" s="123">
        <f t="shared" si="96"/>
        <v>-101.56116207593004</v>
      </c>
      <c r="H120" s="124">
        <f t="shared" si="96"/>
        <v>-500</v>
      </c>
      <c r="I120" s="122">
        <f t="shared" si="96"/>
        <v>0</v>
      </c>
      <c r="J120" s="123">
        <f t="shared" si="96"/>
        <v>0</v>
      </c>
      <c r="K120" s="123">
        <f t="shared" si="96"/>
        <v>0</v>
      </c>
      <c r="L120" s="123">
        <f t="shared" si="96"/>
        <v>0</v>
      </c>
      <c r="M120" s="123">
        <f t="shared" si="96"/>
        <v>0</v>
      </c>
      <c r="N120" s="124">
        <f t="shared" si="96"/>
        <v>0</v>
      </c>
    </row>
    <row r="121" spans="1:14" ht="15">
      <c r="A121" s="8">
        <f t="shared" si="87"/>
        <v>15</v>
      </c>
      <c r="B121" s="9" t="str">
        <f t="shared" si="87"/>
        <v>Scen 15: Scen 5 with Smoothed CMI (2 Picture Dates)</v>
      </c>
      <c r="C121" s="17">
        <f>C40-C32</f>
        <v>-879.6339377010008</v>
      </c>
      <c r="D121" s="18">
        <f aca="true" t="shared" si="97" ref="D121:N121">D40-D32</f>
        <v>-594.4387225165847</v>
      </c>
      <c r="E121" s="18">
        <f t="shared" si="97"/>
        <v>-315.8975839136401</v>
      </c>
      <c r="F121" s="18">
        <f t="shared" si="97"/>
        <v>-89.05213477579673</v>
      </c>
      <c r="G121" s="18">
        <f t="shared" si="97"/>
        <v>-404.9497186894587</v>
      </c>
      <c r="H121" s="19">
        <f t="shared" si="97"/>
        <v>-1879.0223789070733</v>
      </c>
      <c r="I121" s="17">
        <f t="shared" si="97"/>
        <v>0</v>
      </c>
      <c r="J121" s="18">
        <f t="shared" si="97"/>
        <v>0</v>
      </c>
      <c r="K121" s="18">
        <f t="shared" si="97"/>
        <v>0</v>
      </c>
      <c r="L121" s="18">
        <f t="shared" si="97"/>
        <v>0</v>
      </c>
      <c r="M121" s="18">
        <f t="shared" si="97"/>
        <v>0</v>
      </c>
      <c r="N121" s="19">
        <f t="shared" si="97"/>
        <v>0</v>
      </c>
    </row>
    <row r="122" spans="1:14" ht="15">
      <c r="A122" s="10">
        <f t="shared" si="87"/>
        <v>16</v>
      </c>
      <c r="B122" s="61" t="str">
        <f t="shared" si="87"/>
        <v>Scen 16: Proportional Increase in DC/SS bases to hit expenditure target</v>
      </c>
      <c r="C122" s="20">
        <f>C41-C40</f>
        <v>5185.007754527789</v>
      </c>
      <c r="D122" s="70">
        <f aca="true" t="shared" si="98" ref="D122:N122">D41-D40</f>
        <v>5108.0444015616085</v>
      </c>
      <c r="E122" s="70">
        <f t="shared" si="98"/>
        <v>2822.055534750776</v>
      </c>
      <c r="F122" s="70">
        <f t="shared" si="98"/>
        <v>245.7895935973338</v>
      </c>
      <c r="G122" s="70">
        <f t="shared" si="98"/>
        <v>3067.8451283481263</v>
      </c>
      <c r="H122" s="21">
        <f t="shared" si="98"/>
        <v>13360.897284437553</v>
      </c>
      <c r="I122" s="20">
        <f t="shared" si="98"/>
        <v>34.08378387830453</v>
      </c>
      <c r="J122" s="70">
        <f t="shared" si="98"/>
        <v>182.32505628775107</v>
      </c>
      <c r="K122" s="70">
        <f t="shared" si="98"/>
        <v>216.79156260576565</v>
      </c>
      <c r="L122" s="70">
        <f t="shared" si="98"/>
        <v>0</v>
      </c>
      <c r="M122" s="70">
        <f t="shared" si="98"/>
        <v>216.79156260576565</v>
      </c>
      <c r="N122" s="21">
        <f t="shared" si="98"/>
        <v>433.20040277182125</v>
      </c>
    </row>
    <row r="123" spans="1:14" ht="15">
      <c r="A123" s="10">
        <f t="shared" si="87"/>
        <v>17</v>
      </c>
      <c r="B123" s="61" t="str">
        <f t="shared" si="87"/>
        <v>Scen 17: Acuity change for SFY11 (old RUG treatment)</v>
      </c>
      <c r="C123" s="20">
        <f aca="true" t="shared" si="99" ref="C123:N123">C42-C41</f>
        <v>5593.903109056759</v>
      </c>
      <c r="D123" s="70">
        <f t="shared" si="99"/>
        <v>2516.2285334526678</v>
      </c>
      <c r="E123" s="70">
        <f t="shared" si="99"/>
        <v>1796.1263339915313</v>
      </c>
      <c r="F123" s="70">
        <f t="shared" si="99"/>
        <v>192.70264378343927</v>
      </c>
      <c r="G123" s="70">
        <f t="shared" si="99"/>
        <v>1988.8289777749742</v>
      </c>
      <c r="H123" s="21">
        <f t="shared" si="99"/>
        <v>10098.960620284313</v>
      </c>
      <c r="I123" s="20">
        <f t="shared" si="99"/>
        <v>5.820766091346741E-11</v>
      </c>
      <c r="J123" s="70">
        <f t="shared" si="99"/>
        <v>0</v>
      </c>
      <c r="K123" s="70">
        <f t="shared" si="99"/>
        <v>-2.9103830456733704E-11</v>
      </c>
      <c r="L123" s="70">
        <f t="shared" si="99"/>
        <v>0</v>
      </c>
      <c r="M123" s="70">
        <f t="shared" si="99"/>
        <v>-2.9103830456733704E-11</v>
      </c>
      <c r="N123" s="21">
        <f t="shared" si="99"/>
        <v>2.9103830456733704E-11</v>
      </c>
    </row>
    <row r="124" spans="1:14" ht="15">
      <c r="A124" s="8">
        <f t="shared" si="87"/>
        <v>18</v>
      </c>
      <c r="B124" s="9" t="str">
        <f t="shared" si="87"/>
        <v>Scen 18: Acuity change for SFY11 (with RUGable quarterlies - prior T18 only)</v>
      </c>
      <c r="C124" s="17">
        <f aca="true" t="shared" si="100" ref="C124:N124">C43-C42</f>
        <v>-6961.064046440122</v>
      </c>
      <c r="D124" s="18">
        <f t="shared" si="100"/>
        <v>-5648.967735563288</v>
      </c>
      <c r="E124" s="18">
        <f t="shared" si="100"/>
        <v>-2398.6911123374884</v>
      </c>
      <c r="F124" s="18">
        <f t="shared" si="100"/>
        <v>-191.9473257449099</v>
      </c>
      <c r="G124" s="18">
        <f t="shared" si="100"/>
        <v>-2590.6384380824165</v>
      </c>
      <c r="H124" s="19">
        <f t="shared" si="100"/>
        <v>-15200.670220085885</v>
      </c>
      <c r="I124" s="17">
        <f t="shared" si="100"/>
        <v>-5.820766091346741E-11</v>
      </c>
      <c r="J124" s="18">
        <f t="shared" si="100"/>
        <v>0</v>
      </c>
      <c r="K124" s="18">
        <f t="shared" si="100"/>
        <v>0</v>
      </c>
      <c r="L124" s="18">
        <f t="shared" si="100"/>
        <v>0</v>
      </c>
      <c r="M124" s="18">
        <f t="shared" si="100"/>
        <v>0</v>
      </c>
      <c r="N124" s="19">
        <f t="shared" si="100"/>
        <v>-5.820766091346741E-11</v>
      </c>
    </row>
    <row r="125" spans="1:14" ht="15">
      <c r="A125" s="8">
        <f t="shared" si="87"/>
        <v>19</v>
      </c>
      <c r="B125" s="9" t="str">
        <f t="shared" si="87"/>
        <v>Scen 19: Acuity change for SFY11 (with RUGable quarterlies - all)</v>
      </c>
      <c r="C125" s="17">
        <f aca="true" t="shared" si="101" ref="C125:N125">C44-C43</f>
        <v>-4171.401994019921</v>
      </c>
      <c r="D125" s="18">
        <f t="shared" si="101"/>
        <v>-2676.741606932541</v>
      </c>
      <c r="E125" s="18">
        <f t="shared" si="101"/>
        <v>-1698.5437621608726</v>
      </c>
      <c r="F125" s="18">
        <f t="shared" si="101"/>
        <v>-342.1907824627542</v>
      </c>
      <c r="G125" s="18">
        <f t="shared" si="101"/>
        <v>-2040.734544623614</v>
      </c>
      <c r="H125" s="19">
        <f t="shared" si="101"/>
        <v>-8888.878145575873</v>
      </c>
      <c r="I125" s="17">
        <f t="shared" si="101"/>
        <v>5.820766091346741E-11</v>
      </c>
      <c r="J125" s="18">
        <f t="shared" si="101"/>
        <v>0</v>
      </c>
      <c r="K125" s="18">
        <f t="shared" si="101"/>
        <v>0</v>
      </c>
      <c r="L125" s="18">
        <f t="shared" si="101"/>
        <v>0</v>
      </c>
      <c r="M125" s="18">
        <f t="shared" si="101"/>
        <v>0</v>
      </c>
      <c r="N125" s="19">
        <f t="shared" si="101"/>
        <v>5.820766091346741E-11</v>
      </c>
    </row>
    <row r="126" spans="1:14" ht="15">
      <c r="A126" s="10">
        <f t="shared" si="87"/>
        <v>20</v>
      </c>
      <c r="B126" s="61" t="str">
        <f t="shared" si="87"/>
        <v>Scen 20: Increase DC base</v>
      </c>
      <c r="C126" s="20">
        <f aca="true" t="shared" si="102" ref="C126:N126">C45-C44</f>
        <v>1883.590438623738</v>
      </c>
      <c r="D126" s="70">
        <f t="shared" si="102"/>
        <v>2433.056940723909</v>
      </c>
      <c r="E126" s="70">
        <f t="shared" si="102"/>
        <v>1411.144756193913</v>
      </c>
      <c r="F126" s="70">
        <f t="shared" si="102"/>
        <v>72.749054341597</v>
      </c>
      <c r="G126" s="70">
        <f t="shared" si="102"/>
        <v>1483.89381053549</v>
      </c>
      <c r="H126" s="21">
        <f t="shared" si="102"/>
        <v>5800.541189883021</v>
      </c>
      <c r="I126" s="20">
        <f t="shared" si="102"/>
        <v>0</v>
      </c>
      <c r="J126" s="70">
        <f t="shared" si="102"/>
        <v>0</v>
      </c>
      <c r="K126" s="70">
        <f t="shared" si="102"/>
        <v>2.9103830456733704E-11</v>
      </c>
      <c r="L126" s="70">
        <f t="shared" si="102"/>
        <v>0</v>
      </c>
      <c r="M126" s="70">
        <f t="shared" si="102"/>
        <v>2.9103830456733704E-11</v>
      </c>
      <c r="N126" s="21">
        <f t="shared" si="102"/>
        <v>2.9103830456733704E-11</v>
      </c>
    </row>
    <row r="127" spans="1:14" ht="15">
      <c r="A127" s="11">
        <f t="shared" si="87"/>
        <v>21</v>
      </c>
      <c r="B127" s="125" t="str">
        <f t="shared" si="87"/>
        <v>Scen 21: New Bedhold Criteria</v>
      </c>
      <c r="C127" s="126">
        <f aca="true" t="shared" si="103" ref="C127:N127">C46-C45</f>
        <v>-271.7998857360217</v>
      </c>
      <c r="D127" s="127">
        <f t="shared" si="103"/>
        <v>-194.34966367552988</v>
      </c>
      <c r="E127" s="127">
        <f t="shared" si="103"/>
        <v>-52.08193542598747</v>
      </c>
      <c r="F127" s="127">
        <f t="shared" si="103"/>
        <v>-21.364816607345347</v>
      </c>
      <c r="G127" s="127">
        <f t="shared" si="103"/>
        <v>-73.4467520333128</v>
      </c>
      <c r="H127" s="128">
        <f t="shared" si="103"/>
        <v>-539.5963014449226</v>
      </c>
      <c r="I127" s="126">
        <f t="shared" si="103"/>
        <v>-5.820766091346741E-11</v>
      </c>
      <c r="J127" s="127">
        <f t="shared" si="103"/>
        <v>0</v>
      </c>
      <c r="K127" s="127">
        <f t="shared" si="103"/>
        <v>0</v>
      </c>
      <c r="L127" s="127">
        <f t="shared" si="103"/>
        <v>0</v>
      </c>
      <c r="M127" s="127">
        <f t="shared" si="103"/>
        <v>0</v>
      </c>
      <c r="N127" s="128">
        <f t="shared" si="103"/>
        <v>-5.820766091346741E-11</v>
      </c>
    </row>
    <row r="128" spans="1:14" ht="15.75" thickBot="1">
      <c r="A128" s="120">
        <f t="shared" si="87"/>
        <v>22</v>
      </c>
      <c r="B128" s="129" t="str">
        <f t="shared" si="87"/>
        <v>Scen 22: Wound Care Change</v>
      </c>
      <c r="C128" s="122">
        <f aca="true" t="shared" si="104" ref="C128:N128">C47-C46</f>
        <v>-224.8716889641364</v>
      </c>
      <c r="D128" s="123">
        <f t="shared" si="104"/>
        <v>-173.69072102883365</v>
      </c>
      <c r="E128" s="123">
        <f t="shared" si="104"/>
        <v>-92.57734783738852</v>
      </c>
      <c r="F128" s="123">
        <f t="shared" si="104"/>
        <v>-8.860242169634148</v>
      </c>
      <c r="G128" s="123">
        <f t="shared" si="104"/>
        <v>-101.43759000702994</v>
      </c>
      <c r="H128" s="124">
        <f t="shared" si="104"/>
        <v>-499.9999999998836</v>
      </c>
      <c r="I128" s="122">
        <f t="shared" si="104"/>
        <v>0</v>
      </c>
      <c r="J128" s="123">
        <f t="shared" si="104"/>
        <v>0</v>
      </c>
      <c r="K128" s="123">
        <f t="shared" si="104"/>
        <v>0</v>
      </c>
      <c r="L128" s="123">
        <f t="shared" si="104"/>
        <v>0</v>
      </c>
      <c r="M128" s="123">
        <f t="shared" si="104"/>
        <v>0</v>
      </c>
      <c r="N128" s="124">
        <f t="shared" si="104"/>
        <v>0</v>
      </c>
    </row>
    <row r="129" spans="1:14" ht="15">
      <c r="A129" s="7"/>
      <c r="B129" s="6"/>
      <c r="C129" s="7"/>
      <c r="D129" s="22"/>
      <c r="E129" s="22"/>
      <c r="F129" s="22"/>
      <c r="G129" s="22"/>
      <c r="H129" s="6"/>
      <c r="I129" s="7"/>
      <c r="J129" s="22"/>
      <c r="K129" s="22"/>
      <c r="L129" s="22"/>
      <c r="M129" s="22"/>
      <c r="N129" s="6"/>
    </row>
    <row r="130" spans="1:14" ht="15">
      <c r="A130" s="26" t="s">
        <v>13</v>
      </c>
      <c r="B130" s="27"/>
      <c r="C130" s="32"/>
      <c r="D130" s="33"/>
      <c r="E130" s="33"/>
      <c r="F130" s="33"/>
      <c r="G130" s="33"/>
      <c r="H130" s="27"/>
      <c r="I130" s="32"/>
      <c r="J130" s="33"/>
      <c r="K130" s="33"/>
      <c r="L130" s="33"/>
      <c r="M130" s="33"/>
      <c r="N130" s="27"/>
    </row>
    <row r="131" spans="1:14" ht="15">
      <c r="A131" s="8">
        <f>A10</f>
        <v>3</v>
      </c>
      <c r="B131" s="9" t="str">
        <f>B10</f>
        <v>Scen 3: Inflate CRs to 2009; set rate year to SFY11</v>
      </c>
      <c r="C131" s="46">
        <f>C111/C$6*1000</f>
        <v>0.7042027944793523</v>
      </c>
      <c r="D131" s="42">
        <f aca="true" t="shared" si="105" ref="D131:N131">D111/D$6*1000</f>
        <v>0.09531535225750111</v>
      </c>
      <c r="E131" s="42">
        <f t="shared" si="105"/>
        <v>0.024278116360864986</v>
      </c>
      <c r="F131" s="42">
        <f t="shared" si="105"/>
        <v>0.15013304480944356</v>
      </c>
      <c r="G131" s="42">
        <f t="shared" si="105"/>
        <v>0.03514136796707988</v>
      </c>
      <c r="H131" s="47">
        <f t="shared" si="105"/>
        <v>0.3539370565811416</v>
      </c>
      <c r="I131" s="46">
        <f t="shared" si="105"/>
        <v>0.33306158869710556</v>
      </c>
      <c r="J131" s="42">
        <f t="shared" si="105"/>
        <v>0.209886119624716</v>
      </c>
      <c r="K131" s="42">
        <f t="shared" si="105"/>
        <v>0.022244801380192764</v>
      </c>
      <c r="L131" s="42" t="e">
        <f t="shared" si="105"/>
        <v>#DIV/0!</v>
      </c>
      <c r="M131" s="42">
        <f t="shared" si="105"/>
        <v>0.022244801380192764</v>
      </c>
      <c r="N131" s="47">
        <f t="shared" si="105"/>
        <v>0.13858232382107144</v>
      </c>
    </row>
    <row r="132" spans="1:14" ht="15">
      <c r="A132" s="8">
        <f aca="true" t="shared" si="106" ref="A132:B148">A11</f>
        <v>4</v>
      </c>
      <c r="B132" s="9" t="str">
        <f t="shared" si="106"/>
        <v>Scen 4: Increase MAI</v>
      </c>
      <c r="C132" s="46">
        <f aca="true" t="shared" si="107" ref="C132:N132">C112/C$6*1000</f>
        <v>1.130433662761487</v>
      </c>
      <c r="D132" s="42">
        <f t="shared" si="107"/>
        <v>1.1302361341413811</v>
      </c>
      <c r="E132" s="42">
        <f t="shared" si="107"/>
        <v>1.130000000000013</v>
      </c>
      <c r="F132" s="42">
        <f t="shared" si="107"/>
        <v>1.154027311716442</v>
      </c>
      <c r="G132" s="42">
        <f t="shared" si="107"/>
        <v>1.1320739333438665</v>
      </c>
      <c r="H132" s="47">
        <f t="shared" si="107"/>
        <v>1.1307079480343256</v>
      </c>
      <c r="I132" s="46">
        <f t="shared" si="107"/>
        <v>2.999970577734193</v>
      </c>
      <c r="J132" s="42">
        <f t="shared" si="107"/>
        <v>3.6170389630761366</v>
      </c>
      <c r="K132" s="42">
        <f t="shared" si="107"/>
        <v>3.6499999999992427</v>
      </c>
      <c r="L132" s="42" t="e">
        <f t="shared" si="107"/>
        <v>#DIV/0!</v>
      </c>
      <c r="M132" s="42">
        <f t="shared" si="107"/>
        <v>3.6499999999992427</v>
      </c>
      <c r="N132" s="47">
        <f t="shared" si="107"/>
        <v>3.567713284832628</v>
      </c>
    </row>
    <row r="133" spans="1:14" ht="15">
      <c r="A133" s="8">
        <f t="shared" si="106"/>
        <v>5</v>
      </c>
      <c r="B133" s="9" t="str">
        <f t="shared" si="106"/>
        <v>Scen 5: New labor factors</v>
      </c>
      <c r="C133" s="46">
        <f aca="true" t="shared" si="108" ref="C133:N133">C113/C$6*1000</f>
        <v>-0.1030979190439778</v>
      </c>
      <c r="D133" s="42">
        <f t="shared" si="108"/>
        <v>-0.1556966605781005</v>
      </c>
      <c r="E133" s="42">
        <f t="shared" si="108"/>
        <v>-0.11332225679142052</v>
      </c>
      <c r="F133" s="42">
        <f t="shared" si="108"/>
        <v>0.0503099641720592</v>
      </c>
      <c r="G133" s="42">
        <f t="shared" si="108"/>
        <v>-0.09919823313078188</v>
      </c>
      <c r="H133" s="47">
        <f t="shared" si="108"/>
        <v>-0.12046985564973925</v>
      </c>
      <c r="I133" s="46">
        <f t="shared" si="108"/>
        <v>-0.12832644543558874</v>
      </c>
      <c r="J133" s="42">
        <f t="shared" si="108"/>
        <v>-0.10180661197384423</v>
      </c>
      <c r="K133" s="42">
        <f t="shared" si="108"/>
        <v>-0.34102639556499276</v>
      </c>
      <c r="L133" s="42" t="e">
        <f t="shared" si="108"/>
        <v>#DIV/0!</v>
      </c>
      <c r="M133" s="42">
        <f t="shared" si="108"/>
        <v>-0.34102639556499276</v>
      </c>
      <c r="N133" s="47">
        <f t="shared" si="108"/>
        <v>-0.2117770123914372</v>
      </c>
    </row>
    <row r="134" spans="1:14" ht="15">
      <c r="A134" s="10">
        <f t="shared" si="106"/>
        <v>6</v>
      </c>
      <c r="B134" s="61" t="str">
        <f t="shared" si="106"/>
        <v>Scen 6: Proportional increase in DC/SS bases to hit expenditure target</v>
      </c>
      <c r="C134" s="23">
        <f aca="true" t="shared" si="109" ref="C134:N134">C114/C$6*1000</f>
        <v>1.7682934221130004</v>
      </c>
      <c r="D134" s="2">
        <f t="shared" si="109"/>
        <v>2.255861190910003</v>
      </c>
      <c r="E134" s="2">
        <f t="shared" si="109"/>
        <v>2.251645888312065</v>
      </c>
      <c r="F134" s="2">
        <f t="shared" si="109"/>
        <v>2.069701127755947</v>
      </c>
      <c r="G134" s="2">
        <f t="shared" si="109"/>
        <v>2.2359412056530483</v>
      </c>
      <c r="H134" s="24">
        <f t="shared" si="109"/>
        <v>2.0345452763624823</v>
      </c>
      <c r="I134" s="23">
        <f t="shared" si="109"/>
        <v>3.056237127640085</v>
      </c>
      <c r="J134" s="2">
        <f t="shared" si="109"/>
        <v>3.7912672721056024</v>
      </c>
      <c r="K134" s="2">
        <f t="shared" si="109"/>
        <v>4.505415081339085</v>
      </c>
      <c r="L134" s="2" t="e">
        <f t="shared" si="109"/>
        <v>#DIV/0!</v>
      </c>
      <c r="M134" s="2">
        <f t="shared" si="109"/>
        <v>4.505415081339085</v>
      </c>
      <c r="N134" s="24">
        <f t="shared" si="109"/>
        <v>4.034988522572234</v>
      </c>
    </row>
    <row r="135" spans="1:14" ht="15">
      <c r="A135" s="40">
        <f t="shared" si="106"/>
        <v>7</v>
      </c>
      <c r="B135" s="116" t="str">
        <f t="shared" si="106"/>
        <v>Scen 7: Acuity change for SFY11 (old RUG treatment)</v>
      </c>
      <c r="C135" s="44">
        <f aca="true" t="shared" si="110" ref="C135:N135">C115/C$6*1000</f>
        <v>2.0960433788775656</v>
      </c>
      <c r="D135" s="41">
        <f t="shared" si="110"/>
        <v>1.0759524855041762</v>
      </c>
      <c r="E135" s="41">
        <f t="shared" si="110"/>
        <v>1.5302755441109275</v>
      </c>
      <c r="F135" s="41">
        <f t="shared" si="110"/>
        <v>1.0139923901687216</v>
      </c>
      <c r="G135" s="41">
        <f t="shared" si="110"/>
        <v>1.4857122213195757</v>
      </c>
      <c r="H135" s="45">
        <f t="shared" si="110"/>
        <v>1.6158671659230324</v>
      </c>
      <c r="I135" s="44">
        <f t="shared" si="110"/>
        <v>-5.219385706460746E-12</v>
      </c>
      <c r="J135" s="41">
        <f t="shared" si="110"/>
        <v>0</v>
      </c>
      <c r="K135" s="41">
        <f t="shared" si="110"/>
        <v>-6.048428965058647E-13</v>
      </c>
      <c r="L135" s="41" t="e">
        <f t="shared" si="110"/>
        <v>#DIV/0!</v>
      </c>
      <c r="M135" s="41">
        <f t="shared" si="110"/>
        <v>-6.048428965058647E-13</v>
      </c>
      <c r="N135" s="45">
        <f t="shared" si="110"/>
        <v>-8.132514727899398E-13</v>
      </c>
    </row>
    <row r="136" spans="1:14" ht="15">
      <c r="A136" s="8">
        <f t="shared" si="106"/>
        <v>8</v>
      </c>
      <c r="B136" s="9" t="str">
        <f t="shared" si="106"/>
        <v>Scen 8: Acuity change for SFY11 (with RUGable quarterlies - T18 only)</v>
      </c>
      <c r="C136" s="46">
        <f aca="true" t="shared" si="111" ref="C136:N136">C116/C$6*1000</f>
        <v>-3.1655615272798796</v>
      </c>
      <c r="D136" s="42">
        <f t="shared" si="111"/>
        <v>-3.3043436943803792</v>
      </c>
      <c r="E136" s="42">
        <f t="shared" si="111"/>
        <v>-2.5425834172787605</v>
      </c>
      <c r="F136" s="42">
        <f t="shared" si="111"/>
        <v>-2.15277480404493</v>
      </c>
      <c r="G136" s="42">
        <f t="shared" si="111"/>
        <v>-2.508936828336743</v>
      </c>
      <c r="H136" s="47">
        <f t="shared" si="111"/>
        <v>-3.076405730184175</v>
      </c>
      <c r="I136" s="46">
        <f t="shared" si="111"/>
        <v>5.219385706460746E-12</v>
      </c>
      <c r="J136" s="42">
        <f t="shared" si="111"/>
        <v>0</v>
      </c>
      <c r="K136" s="42">
        <f t="shared" si="111"/>
        <v>0</v>
      </c>
      <c r="L136" s="42" t="e">
        <f t="shared" si="111"/>
        <v>#DIV/0!</v>
      </c>
      <c r="M136" s="42">
        <f t="shared" si="111"/>
        <v>0</v>
      </c>
      <c r="N136" s="47">
        <f t="shared" si="111"/>
        <v>5.421676485266266E-13</v>
      </c>
    </row>
    <row r="137" spans="1:14" ht="15">
      <c r="A137" s="8">
        <f t="shared" si="106"/>
        <v>9</v>
      </c>
      <c r="B137" s="6" t="str">
        <f t="shared" si="106"/>
        <v>Scen 9: Acuity change for SFY11 (with RUGable quarterlies - all)</v>
      </c>
      <c r="C137" s="46">
        <f aca="true" t="shared" si="112" ref="C137:N137">C117/C$6*1000</f>
        <v>-1.8985630746209847</v>
      </c>
      <c r="D137" s="42">
        <f t="shared" si="112"/>
        <v>-1.5657732831025108</v>
      </c>
      <c r="E137" s="42">
        <f t="shared" si="112"/>
        <v>-1.7990311033511874</v>
      </c>
      <c r="F137" s="42">
        <f t="shared" si="112"/>
        <v>-3.847031129111236</v>
      </c>
      <c r="G137" s="42">
        <f t="shared" si="112"/>
        <v>-1.9758055836489383</v>
      </c>
      <c r="H137" s="47">
        <f t="shared" si="112"/>
        <v>-1.7996311317057874</v>
      </c>
      <c r="I137" s="46">
        <f t="shared" si="112"/>
        <v>-5.219385706460746E-12</v>
      </c>
      <c r="J137" s="42">
        <f t="shared" si="112"/>
        <v>0</v>
      </c>
      <c r="K137" s="42">
        <f t="shared" si="112"/>
        <v>6.048428965058647E-13</v>
      </c>
      <c r="L137" s="42" t="e">
        <f t="shared" si="112"/>
        <v>#DIV/0!</v>
      </c>
      <c r="M137" s="42">
        <f t="shared" si="112"/>
        <v>6.048428965058647E-13</v>
      </c>
      <c r="N137" s="47">
        <f t="shared" si="112"/>
        <v>-2.710838242633133E-13</v>
      </c>
    </row>
    <row r="138" spans="1:14" ht="15">
      <c r="A138" s="10">
        <f t="shared" si="106"/>
        <v>10</v>
      </c>
      <c r="B138" s="61" t="str">
        <f t="shared" si="106"/>
        <v>Scen 10: Increase DC base</v>
      </c>
      <c r="C138" s="23">
        <f aca="true" t="shared" si="113" ref="C138:N138">C118/C$6*1000</f>
        <v>1.3399658226095088</v>
      </c>
      <c r="D138" s="2">
        <f t="shared" si="113"/>
        <v>2.155087994211272</v>
      </c>
      <c r="E138" s="2">
        <f t="shared" si="113"/>
        <v>2.282505655859663</v>
      </c>
      <c r="F138" s="2">
        <f t="shared" si="113"/>
        <v>1.4825341281151136</v>
      </c>
      <c r="G138" s="2">
        <f t="shared" si="113"/>
        <v>2.213455582963499</v>
      </c>
      <c r="H138" s="24">
        <f t="shared" si="113"/>
        <v>1.8042351089499469</v>
      </c>
      <c r="I138" s="23">
        <f t="shared" si="113"/>
        <v>0</v>
      </c>
      <c r="J138" s="2">
        <f t="shared" si="113"/>
        <v>0</v>
      </c>
      <c r="K138" s="2">
        <f t="shared" si="113"/>
        <v>-6.048428965058647E-13</v>
      </c>
      <c r="L138" s="2" t="e">
        <f t="shared" si="113"/>
        <v>#DIV/0!</v>
      </c>
      <c r="M138" s="2">
        <f t="shared" si="113"/>
        <v>-6.048428965058647E-13</v>
      </c>
      <c r="N138" s="24">
        <f t="shared" si="113"/>
        <v>-2.710838242633133E-13</v>
      </c>
    </row>
    <row r="139" spans="1:14" ht="15">
      <c r="A139" s="8">
        <f t="shared" si="106"/>
        <v>11</v>
      </c>
      <c r="B139" s="9" t="str">
        <f t="shared" si="106"/>
        <v>Scen 11: New Bedhold Criteria</v>
      </c>
      <c r="C139" s="46">
        <f aca="true" t="shared" si="114" ref="C139:N139">C119/C$6*1000</f>
        <v>-0.1080894082215674</v>
      </c>
      <c r="D139" s="42">
        <f t="shared" si="114"/>
        <v>-0.09963202601632344</v>
      </c>
      <c r="E139" s="42">
        <f t="shared" si="114"/>
        <v>-0.048409749821363805</v>
      </c>
      <c r="F139" s="42">
        <f t="shared" si="114"/>
        <v>-0.21001620124417117</v>
      </c>
      <c r="G139" s="42">
        <f t="shared" si="114"/>
        <v>-0.06235891784074184</v>
      </c>
      <c r="H139" s="47">
        <f t="shared" si="114"/>
        <v>-0.09561406277886167</v>
      </c>
      <c r="I139" s="46">
        <f t="shared" si="114"/>
        <v>0</v>
      </c>
      <c r="J139" s="42">
        <f t="shared" si="114"/>
        <v>0</v>
      </c>
      <c r="K139" s="42">
        <f t="shared" si="114"/>
        <v>0</v>
      </c>
      <c r="L139" s="42" t="e">
        <f t="shared" si="114"/>
        <v>#DIV/0!</v>
      </c>
      <c r="M139" s="42">
        <f t="shared" si="114"/>
        <v>0</v>
      </c>
      <c r="N139" s="47">
        <f t="shared" si="114"/>
        <v>0</v>
      </c>
    </row>
    <row r="140" spans="1:14" ht="15.75" thickBot="1">
      <c r="A140" s="120">
        <f t="shared" si="106"/>
        <v>12</v>
      </c>
      <c r="B140" s="121" t="str">
        <f t="shared" si="106"/>
        <v>Scen 12: Wound Care Change</v>
      </c>
      <c r="C140" s="131">
        <f aca="true" t="shared" si="115" ref="C140:N140">C120/C$6*1000</f>
        <v>-0.0894180966456994</v>
      </c>
      <c r="D140" s="132">
        <f t="shared" si="115"/>
        <v>-0.08905668901513966</v>
      </c>
      <c r="E140" s="132">
        <f t="shared" si="115"/>
        <v>-0.08611546641797509</v>
      </c>
      <c r="F140" s="132">
        <f t="shared" si="115"/>
        <v>-0.08691504225134464</v>
      </c>
      <c r="G140" s="132">
        <f t="shared" si="115"/>
        <v>-0.08618448233625504</v>
      </c>
      <c r="H140" s="133">
        <f t="shared" si="115"/>
        <v>-0.08861777364149398</v>
      </c>
      <c r="I140" s="131">
        <f t="shared" si="115"/>
        <v>0</v>
      </c>
      <c r="J140" s="132">
        <f t="shared" si="115"/>
        <v>0</v>
      </c>
      <c r="K140" s="132">
        <f t="shared" si="115"/>
        <v>0</v>
      </c>
      <c r="L140" s="132" t="e">
        <f t="shared" si="115"/>
        <v>#DIV/0!</v>
      </c>
      <c r="M140" s="132">
        <f t="shared" si="115"/>
        <v>0</v>
      </c>
      <c r="N140" s="133">
        <f t="shared" si="115"/>
        <v>0</v>
      </c>
    </row>
    <row r="141" spans="1:14" ht="15">
      <c r="A141" s="8">
        <f t="shared" si="106"/>
        <v>15</v>
      </c>
      <c r="B141" s="9" t="str">
        <f t="shared" si="106"/>
        <v>Scen 15: Scen 5 with Smoothed CMI (2 Picture Dates)</v>
      </c>
      <c r="C141" s="46">
        <f aca="true" t="shared" si="116" ref="C141:N141">C121/C$6*1000</f>
        <v>-0.35003945363603617</v>
      </c>
      <c r="D141" s="42">
        <f t="shared" si="116"/>
        <v>-0.3047096459853427</v>
      </c>
      <c r="E141" s="42">
        <f t="shared" si="116"/>
        <v>-0.29339421086000617</v>
      </c>
      <c r="F141" s="42">
        <f t="shared" si="116"/>
        <v>-0.8754999779296931</v>
      </c>
      <c r="G141" s="42">
        <f t="shared" si="116"/>
        <v>-0.3436390561519035</v>
      </c>
      <c r="H141" s="47">
        <f t="shared" si="116"/>
        <v>-0.3330295596825771</v>
      </c>
      <c r="I141" s="46">
        <f t="shared" si="116"/>
        <v>0</v>
      </c>
      <c r="J141" s="42">
        <f t="shared" si="116"/>
        <v>0</v>
      </c>
      <c r="K141" s="42">
        <f t="shared" si="116"/>
        <v>0</v>
      </c>
      <c r="L141" s="42" t="e">
        <f t="shared" si="116"/>
        <v>#DIV/0!</v>
      </c>
      <c r="M141" s="42">
        <f t="shared" si="116"/>
        <v>0</v>
      </c>
      <c r="N141" s="47">
        <f t="shared" si="116"/>
        <v>0</v>
      </c>
    </row>
    <row r="142" spans="1:14" ht="15">
      <c r="A142" s="10">
        <f t="shared" si="106"/>
        <v>16</v>
      </c>
      <c r="B142" s="61" t="str">
        <f t="shared" si="106"/>
        <v>Scen 16: Proportional Increase in DC/SS bases to hit expenditure target</v>
      </c>
      <c r="C142" s="23">
        <f aca="true" t="shared" si="117" ref="C142:N142">C122/C$6*1000</f>
        <v>2.0633097515962895</v>
      </c>
      <c r="D142" s="2">
        <f t="shared" si="117"/>
        <v>2.618386626442937</v>
      </c>
      <c r="E142" s="2">
        <f t="shared" si="117"/>
        <v>2.62102275795711</v>
      </c>
      <c r="F142" s="2">
        <f t="shared" si="117"/>
        <v>2.4164359934951234</v>
      </c>
      <c r="G142" s="2">
        <f t="shared" si="117"/>
        <v>2.6033637157165614</v>
      </c>
      <c r="H142" s="24">
        <f t="shared" si="117"/>
        <v>2.3680259423990773</v>
      </c>
      <c r="I142" s="23">
        <f t="shared" si="117"/>
        <v>3.0562371276348657</v>
      </c>
      <c r="J142" s="2">
        <f t="shared" si="117"/>
        <v>3.7912672721056024</v>
      </c>
      <c r="K142" s="2">
        <f t="shared" si="117"/>
        <v>4.505415081339085</v>
      </c>
      <c r="L142" s="2" t="e">
        <f t="shared" si="117"/>
        <v>#DIV/0!</v>
      </c>
      <c r="M142" s="2">
        <f t="shared" si="117"/>
        <v>4.505415081339085</v>
      </c>
      <c r="N142" s="24">
        <f t="shared" si="117"/>
        <v>4.034988522571691</v>
      </c>
    </row>
    <row r="143" spans="1:14" ht="15">
      <c r="A143" s="10">
        <f t="shared" si="106"/>
        <v>17</v>
      </c>
      <c r="B143" s="61" t="str">
        <f t="shared" si="106"/>
        <v>Scen 17: Acuity change for SFY11 (old RUG treatment)</v>
      </c>
      <c r="C143" s="23">
        <f aca="true" t="shared" si="118" ref="C143:N143">C123/C$6*1000</f>
        <v>2.2260246041720273</v>
      </c>
      <c r="D143" s="2">
        <f t="shared" si="118"/>
        <v>1.289820256662686</v>
      </c>
      <c r="E143" s="2">
        <f t="shared" si="118"/>
        <v>1.6681769510158226</v>
      </c>
      <c r="F143" s="2">
        <f t="shared" si="118"/>
        <v>1.894521235275858</v>
      </c>
      <c r="G143" s="2">
        <f t="shared" si="118"/>
        <v>1.6877140080056512</v>
      </c>
      <c r="H143" s="24">
        <f t="shared" si="118"/>
        <v>1.7898948125254337</v>
      </c>
      <c r="I143" s="23">
        <f t="shared" si="118"/>
        <v>5.219385706460746E-12</v>
      </c>
      <c r="J143" s="2">
        <f t="shared" si="118"/>
        <v>0</v>
      </c>
      <c r="K143" s="2">
        <f t="shared" si="118"/>
        <v>-6.048428965058647E-13</v>
      </c>
      <c r="L143" s="2" t="e">
        <f t="shared" si="118"/>
        <v>#DIV/0!</v>
      </c>
      <c r="M143" s="2">
        <f t="shared" si="118"/>
        <v>-6.048428965058647E-13</v>
      </c>
      <c r="N143" s="24">
        <f t="shared" si="118"/>
        <v>2.710838242633133E-13</v>
      </c>
    </row>
    <row r="144" spans="1:14" ht="15">
      <c r="A144" s="8">
        <f t="shared" si="106"/>
        <v>18</v>
      </c>
      <c r="B144" s="9" t="str">
        <f t="shared" si="106"/>
        <v>Scen 18: Acuity change for SFY11 (with RUGable quarterlies - prior T18 only)</v>
      </c>
      <c r="C144" s="46">
        <f aca="true" t="shared" si="119" ref="C144:N144">C124/C$6*1000</f>
        <v>-2.7700694017215195</v>
      </c>
      <c r="D144" s="42">
        <f t="shared" si="119"/>
        <v>-2.8956642521518927</v>
      </c>
      <c r="E144" s="42">
        <f t="shared" si="119"/>
        <v>-2.2278172478633516</v>
      </c>
      <c r="F144" s="42">
        <f t="shared" si="119"/>
        <v>-1.8870954624100278</v>
      </c>
      <c r="G144" s="42">
        <f t="shared" si="119"/>
        <v>-2.198407621011782</v>
      </c>
      <c r="H144" s="47">
        <f t="shared" si="119"/>
        <v>-2.694099105525139</v>
      </c>
      <c r="I144" s="46">
        <f t="shared" si="119"/>
        <v>-5.219385706460746E-12</v>
      </c>
      <c r="J144" s="42">
        <f t="shared" si="119"/>
        <v>0</v>
      </c>
      <c r="K144" s="42">
        <f t="shared" si="119"/>
        <v>0</v>
      </c>
      <c r="L144" s="42" t="e">
        <f t="shared" si="119"/>
        <v>#DIV/0!</v>
      </c>
      <c r="M144" s="42">
        <f t="shared" si="119"/>
        <v>0</v>
      </c>
      <c r="N144" s="47">
        <f t="shared" si="119"/>
        <v>-5.421676485266266E-13</v>
      </c>
    </row>
    <row r="145" spans="1:14" ht="15">
      <c r="A145" s="8">
        <f t="shared" si="106"/>
        <v>19</v>
      </c>
      <c r="B145" s="9" t="str">
        <f t="shared" si="106"/>
        <v>Scen 19: Acuity change for SFY11 (with RUGable quarterlies - all)</v>
      </c>
      <c r="C145" s="46">
        <f aca="true" t="shared" si="120" ref="C145:N145">C125/C$6*1000</f>
        <v>-1.6599578669045523</v>
      </c>
      <c r="D145" s="42">
        <f t="shared" si="120"/>
        <v>-1.3720993544795463</v>
      </c>
      <c r="E145" s="42">
        <f t="shared" si="120"/>
        <v>-1.5775457999280296</v>
      </c>
      <c r="F145" s="42">
        <f t="shared" si="120"/>
        <v>-3.3641868692777264</v>
      </c>
      <c r="G145" s="42">
        <f t="shared" si="120"/>
        <v>-1.7317609085902999</v>
      </c>
      <c r="H145" s="47">
        <f t="shared" si="120"/>
        <v>-1.5754251828629309</v>
      </c>
      <c r="I145" s="46">
        <f t="shared" si="120"/>
        <v>5.219385706460746E-12</v>
      </c>
      <c r="J145" s="42">
        <f t="shared" si="120"/>
        <v>0</v>
      </c>
      <c r="K145" s="42">
        <f t="shared" si="120"/>
        <v>0</v>
      </c>
      <c r="L145" s="42" t="e">
        <f t="shared" si="120"/>
        <v>#DIV/0!</v>
      </c>
      <c r="M145" s="42">
        <f t="shared" si="120"/>
        <v>0</v>
      </c>
      <c r="N145" s="47">
        <f t="shared" si="120"/>
        <v>5.421676485266266E-13</v>
      </c>
    </row>
    <row r="146" spans="1:14" ht="15">
      <c r="A146" s="10">
        <f t="shared" si="106"/>
        <v>20</v>
      </c>
      <c r="B146" s="61" t="str">
        <f t="shared" si="106"/>
        <v>Scen 20: Increase DC base</v>
      </c>
      <c r="C146" s="23">
        <f aca="true" t="shared" si="121" ref="C146:N146">C126/C$6*1000</f>
        <v>0.7495515347362943</v>
      </c>
      <c r="D146" s="2">
        <f t="shared" si="121"/>
        <v>1.247186448304567</v>
      </c>
      <c r="E146" s="2">
        <f t="shared" si="121"/>
        <v>1.310620033947249</v>
      </c>
      <c r="F146" s="2">
        <f t="shared" si="121"/>
        <v>0.7152191873988053</v>
      </c>
      <c r="G146" s="2">
        <f t="shared" si="121"/>
        <v>1.2592276150538817</v>
      </c>
      <c r="H146" s="24">
        <f t="shared" si="121"/>
        <v>1.0280620923264314</v>
      </c>
      <c r="I146" s="23">
        <f t="shared" si="121"/>
        <v>0</v>
      </c>
      <c r="J146" s="2">
        <f t="shared" si="121"/>
        <v>0</v>
      </c>
      <c r="K146" s="2">
        <f t="shared" si="121"/>
        <v>6.048428965058647E-13</v>
      </c>
      <c r="L146" s="2" t="e">
        <f t="shared" si="121"/>
        <v>#DIV/0!</v>
      </c>
      <c r="M146" s="2">
        <f t="shared" si="121"/>
        <v>6.048428965058647E-13</v>
      </c>
      <c r="N146" s="24">
        <f t="shared" si="121"/>
        <v>2.710838242633133E-13</v>
      </c>
    </row>
    <row r="147" spans="1:14" ht="15">
      <c r="A147" s="11">
        <f t="shared" si="106"/>
        <v>21</v>
      </c>
      <c r="B147" s="125" t="str">
        <f t="shared" si="106"/>
        <v>Scen 21: New Bedhold Criteria</v>
      </c>
      <c r="C147" s="134">
        <f aca="true" t="shared" si="122" ref="C147:N147">C127/C$6*1000</f>
        <v>-0.10815940520670733</v>
      </c>
      <c r="D147" s="135">
        <f t="shared" si="122"/>
        <v>-0.09962375426222154</v>
      </c>
      <c r="E147" s="135">
        <f t="shared" si="122"/>
        <v>-0.04837181137968683</v>
      </c>
      <c r="F147" s="135">
        <f t="shared" si="122"/>
        <v>-0.21004433543671266</v>
      </c>
      <c r="G147" s="135">
        <f t="shared" si="122"/>
        <v>-0.06232668250229239</v>
      </c>
      <c r="H147" s="136">
        <f t="shared" si="122"/>
        <v>-0.09563564579846699</v>
      </c>
      <c r="I147" s="134">
        <f t="shared" si="122"/>
        <v>-5.219385706460746E-12</v>
      </c>
      <c r="J147" s="135">
        <f t="shared" si="122"/>
        <v>0</v>
      </c>
      <c r="K147" s="135">
        <f t="shared" si="122"/>
        <v>0</v>
      </c>
      <c r="L147" s="135" t="e">
        <f t="shared" si="122"/>
        <v>#DIV/0!</v>
      </c>
      <c r="M147" s="135">
        <f t="shared" si="122"/>
        <v>0</v>
      </c>
      <c r="N147" s="136">
        <f t="shared" si="122"/>
        <v>-5.421676485266266E-13</v>
      </c>
    </row>
    <row r="148" spans="1:14" ht="15.75" thickBot="1">
      <c r="A148" s="120">
        <f t="shared" si="106"/>
        <v>22</v>
      </c>
      <c r="B148" s="129" t="str">
        <f t="shared" si="106"/>
        <v>Scen 22: Wound Care Change</v>
      </c>
      <c r="C148" s="131">
        <f aca="true" t="shared" si="123" ref="C148:N148">C128/C$6*1000</f>
        <v>-0.08948490931232679</v>
      </c>
      <c r="D148" s="132">
        <f t="shared" si="123"/>
        <v>-0.08903396786059513</v>
      </c>
      <c r="E148" s="132">
        <f t="shared" si="123"/>
        <v>-0.0859824807007335</v>
      </c>
      <c r="F148" s="132">
        <f t="shared" si="123"/>
        <v>-0.08710787050188412</v>
      </c>
      <c r="G148" s="132">
        <f t="shared" si="123"/>
        <v>-0.08607961946769695</v>
      </c>
      <c r="H148" s="133">
        <f t="shared" si="123"/>
        <v>-0.08861777364147334</v>
      </c>
      <c r="I148" s="131">
        <f t="shared" si="123"/>
        <v>0</v>
      </c>
      <c r="J148" s="132">
        <f t="shared" si="123"/>
        <v>0</v>
      </c>
      <c r="K148" s="132">
        <f t="shared" si="123"/>
        <v>0</v>
      </c>
      <c r="L148" s="132" t="e">
        <f t="shared" si="123"/>
        <v>#DIV/0!</v>
      </c>
      <c r="M148" s="132">
        <f t="shared" si="123"/>
        <v>0</v>
      </c>
      <c r="N148" s="133">
        <f t="shared" si="123"/>
        <v>0</v>
      </c>
    </row>
    <row r="149" spans="1:14" ht="15">
      <c r="A149" s="7"/>
      <c r="B149" s="6"/>
      <c r="C149" s="7"/>
      <c r="D149" s="22"/>
      <c r="E149" s="22"/>
      <c r="F149" s="22"/>
      <c r="G149" s="22"/>
      <c r="H149" s="6"/>
      <c r="I149" s="7"/>
      <c r="J149" s="22"/>
      <c r="K149" s="22"/>
      <c r="L149" s="22"/>
      <c r="M149" s="22"/>
      <c r="N149" s="6"/>
    </row>
    <row r="150" spans="1:14" ht="15">
      <c r="A150" s="26" t="s">
        <v>21</v>
      </c>
      <c r="B150" s="27"/>
      <c r="C150" s="32"/>
      <c r="D150" s="33"/>
      <c r="E150" s="33"/>
      <c r="F150" s="33"/>
      <c r="G150" s="33"/>
      <c r="H150" s="27"/>
      <c r="I150" s="32"/>
      <c r="J150" s="33"/>
      <c r="K150" s="33"/>
      <c r="L150" s="33"/>
      <c r="M150" s="33"/>
      <c r="N150" s="27"/>
    </row>
    <row r="151" spans="1:14" ht="15">
      <c r="A151" s="8">
        <f>A10</f>
        <v>3</v>
      </c>
      <c r="B151" s="9" t="str">
        <f>B10</f>
        <v>Scen 3: Inflate CRs to 2009; set rate year to SFY11</v>
      </c>
      <c r="C151" s="48">
        <f aca="true" t="shared" si="124" ref="C151:N151">C111/C$9</f>
        <v>0.004680877586111353</v>
      </c>
      <c r="D151" s="62">
        <f t="shared" si="124"/>
        <v>0.000635419122534458</v>
      </c>
      <c r="E151" s="62">
        <f t="shared" si="124"/>
        <v>0.00016875148361490913</v>
      </c>
      <c r="F151" s="62">
        <f t="shared" si="124"/>
        <v>0.0010128072834195631</v>
      </c>
      <c r="G151" s="62">
        <f t="shared" si="124"/>
        <v>0.00024362131772490567</v>
      </c>
      <c r="H151" s="43">
        <f t="shared" si="124"/>
        <v>0.0023754702173077002</v>
      </c>
      <c r="I151" s="48">
        <f t="shared" si="124"/>
        <v>0.0019251486139173239</v>
      </c>
      <c r="J151" s="62">
        <f t="shared" si="124"/>
        <v>0.000984595577787408</v>
      </c>
      <c r="K151" s="62">
        <f t="shared" si="124"/>
        <v>0.00010109418269117152</v>
      </c>
      <c r="L151" s="62" t="e">
        <f t="shared" si="124"/>
        <v>#DIV/0!</v>
      </c>
      <c r="M151" s="62">
        <f t="shared" si="124"/>
        <v>0.00010109418269117152</v>
      </c>
      <c r="N151" s="43">
        <f t="shared" si="124"/>
        <v>0.0006534526630898852</v>
      </c>
    </row>
    <row r="152" spans="1:14" ht="15">
      <c r="A152" s="8">
        <f aca="true" t="shared" si="125" ref="A152:B168">A11</f>
        <v>4</v>
      </c>
      <c r="B152" s="9" t="str">
        <f t="shared" si="125"/>
        <v>Scen 4: Increase MAI</v>
      </c>
      <c r="C152" s="48">
        <f aca="true" t="shared" si="126" ref="C152:N152">C112/C$9</f>
        <v>0.007514059353482377</v>
      </c>
      <c r="D152" s="62">
        <f t="shared" si="126"/>
        <v>0.007534711204472683</v>
      </c>
      <c r="E152" s="62">
        <f t="shared" si="126"/>
        <v>0.007854364549971026</v>
      </c>
      <c r="F152" s="62">
        <f t="shared" si="126"/>
        <v>0.0077851432911057</v>
      </c>
      <c r="G152" s="62">
        <f t="shared" si="126"/>
        <v>0.007848224453345534</v>
      </c>
      <c r="H152" s="43">
        <f t="shared" si="126"/>
        <v>0.007588815596122455</v>
      </c>
      <c r="I152" s="48">
        <f t="shared" si="126"/>
        <v>0.01734030400236281</v>
      </c>
      <c r="J152" s="62">
        <f t="shared" si="126"/>
        <v>0.01696787083441862</v>
      </c>
      <c r="K152" s="62">
        <f t="shared" si="126"/>
        <v>0.016587865205722148</v>
      </c>
      <c r="L152" s="62" t="e">
        <f t="shared" si="126"/>
        <v>#DIV/0!</v>
      </c>
      <c r="M152" s="62">
        <f t="shared" si="126"/>
        <v>0.016587865205722148</v>
      </c>
      <c r="N152" s="43">
        <f t="shared" si="126"/>
        <v>0.016822720840827494</v>
      </c>
    </row>
    <row r="153" spans="1:14" ht="15">
      <c r="A153" s="8">
        <f t="shared" si="125"/>
        <v>5</v>
      </c>
      <c r="B153" s="9" t="str">
        <f t="shared" si="125"/>
        <v>Scen 5: New labor factors</v>
      </c>
      <c r="C153" s="48">
        <f aca="true" t="shared" si="127" ref="C153:N153">C113/C$9</f>
        <v>-0.0006852979599214418</v>
      </c>
      <c r="D153" s="62">
        <f t="shared" si="127"/>
        <v>-0.001037950687931242</v>
      </c>
      <c r="E153" s="62">
        <f t="shared" si="127"/>
        <v>-0.0007876763862524216</v>
      </c>
      <c r="F153" s="62">
        <f t="shared" si="127"/>
        <v>0.000339394289956036</v>
      </c>
      <c r="G153" s="62">
        <f t="shared" si="127"/>
        <v>-0.0006877024336088089</v>
      </c>
      <c r="H153" s="43">
        <f t="shared" si="127"/>
        <v>-0.0008085408093280763</v>
      </c>
      <c r="I153" s="48">
        <f t="shared" si="127"/>
        <v>-0.0007417471330923479</v>
      </c>
      <c r="J153" s="62">
        <f t="shared" si="127"/>
        <v>-0.00047758441634061083</v>
      </c>
      <c r="K153" s="62">
        <f t="shared" si="127"/>
        <v>-0.001549835583897686</v>
      </c>
      <c r="L153" s="62" t="e">
        <f t="shared" si="127"/>
        <v>#DIV/0!</v>
      </c>
      <c r="M153" s="62">
        <f t="shared" si="127"/>
        <v>-0.001549835583897686</v>
      </c>
      <c r="N153" s="43">
        <f t="shared" si="127"/>
        <v>-0.0009985851652125539</v>
      </c>
    </row>
    <row r="154" spans="1:14" ht="15">
      <c r="A154" s="10">
        <f t="shared" si="125"/>
        <v>6</v>
      </c>
      <c r="B154" s="61" t="str">
        <f t="shared" si="125"/>
        <v>Scen 6: Proportional increase in DC/SS bases to hit expenditure target</v>
      </c>
      <c r="C154" s="63">
        <f aca="true" t="shared" si="128" ref="C154:N154">C114/C$9</f>
        <v>0.011753950864901852</v>
      </c>
      <c r="D154" s="64">
        <f t="shared" si="128"/>
        <v>0.015038682694211668</v>
      </c>
      <c r="E154" s="64">
        <f t="shared" si="128"/>
        <v>0.015650661632076193</v>
      </c>
      <c r="F154" s="64">
        <f t="shared" si="128"/>
        <v>0.013962338400273708</v>
      </c>
      <c r="G154" s="64">
        <f t="shared" si="128"/>
        <v>0.01550090319155764</v>
      </c>
      <c r="H154" s="65">
        <f t="shared" si="128"/>
        <v>0.013654975142890002</v>
      </c>
      <c r="I154" s="63">
        <f t="shared" si="128"/>
        <v>0.01766553355220366</v>
      </c>
      <c r="J154" s="64">
        <f t="shared" si="128"/>
        <v>0.01778519226044964</v>
      </c>
      <c r="K154" s="64">
        <f t="shared" si="128"/>
        <v>0.020475402209615322</v>
      </c>
      <c r="L154" s="64" t="e">
        <f t="shared" si="128"/>
        <v>#DIV/0!</v>
      </c>
      <c r="M154" s="64">
        <f t="shared" si="128"/>
        <v>0.020475402209615322</v>
      </c>
      <c r="N154" s="65">
        <f t="shared" si="128"/>
        <v>0.01902604836541961</v>
      </c>
    </row>
    <row r="155" spans="1:14" ht="15">
      <c r="A155" s="40">
        <f t="shared" si="125"/>
        <v>7</v>
      </c>
      <c r="B155" s="116" t="str">
        <f t="shared" si="125"/>
        <v>Scen 7: Acuity change for SFY11 (old RUG treatment)</v>
      </c>
      <c r="C155" s="110">
        <f aca="true" t="shared" si="129" ref="C155:N155">C115/C$9</f>
        <v>0.013932524194197552</v>
      </c>
      <c r="D155" s="111">
        <f t="shared" si="129"/>
        <v>0.0071728296442824975</v>
      </c>
      <c r="E155" s="111">
        <f t="shared" si="129"/>
        <v>0.010636585827745446</v>
      </c>
      <c r="F155" s="111">
        <f t="shared" si="129"/>
        <v>0.006840458603889543</v>
      </c>
      <c r="G155" s="111">
        <f t="shared" si="129"/>
        <v>0.010299859967231336</v>
      </c>
      <c r="H155" s="112">
        <f t="shared" si="129"/>
        <v>0.010844991380255724</v>
      </c>
      <c r="I155" s="110">
        <f t="shared" si="129"/>
        <v>-3.0168874164083756E-14</v>
      </c>
      <c r="J155" s="111">
        <f t="shared" si="129"/>
        <v>0</v>
      </c>
      <c r="K155" s="111">
        <f t="shared" si="129"/>
        <v>-2.7487814898301143E-15</v>
      </c>
      <c r="L155" s="111" t="e">
        <f t="shared" si="129"/>
        <v>#DIV/0!</v>
      </c>
      <c r="M155" s="111">
        <f t="shared" si="129"/>
        <v>-2.7487814898301143E-15</v>
      </c>
      <c r="N155" s="112">
        <f t="shared" si="129"/>
        <v>-3.8346978604752975E-15</v>
      </c>
    </row>
    <row r="156" spans="1:14" ht="15">
      <c r="A156" s="8">
        <f t="shared" si="125"/>
        <v>8</v>
      </c>
      <c r="B156" s="9" t="str">
        <f t="shared" si="125"/>
        <v>Scen 8: Acuity change for SFY11 (with RUGable quarterlies - T18 only)</v>
      </c>
      <c r="C156" s="48">
        <f aca="true" t="shared" si="130" ref="C156:N156">C116/C$9</f>
        <v>-0.02104167452424853</v>
      </c>
      <c r="D156" s="62">
        <f t="shared" si="130"/>
        <v>-0.022028383897308757</v>
      </c>
      <c r="E156" s="62">
        <f t="shared" si="130"/>
        <v>-0.017672900051343587</v>
      </c>
      <c r="F156" s="62">
        <f t="shared" si="130"/>
        <v>-0.014522758822791033</v>
      </c>
      <c r="G156" s="62">
        <f t="shared" si="130"/>
        <v>-0.01739347474408333</v>
      </c>
      <c r="H156" s="43">
        <f t="shared" si="130"/>
        <v>-0.020647485343857703</v>
      </c>
      <c r="I156" s="48">
        <f t="shared" si="130"/>
        <v>3.0168874164083756E-14</v>
      </c>
      <c r="J156" s="62">
        <f t="shared" si="130"/>
        <v>0</v>
      </c>
      <c r="K156" s="62">
        <f t="shared" si="130"/>
        <v>0</v>
      </c>
      <c r="L156" s="62" t="e">
        <f t="shared" si="130"/>
        <v>#DIV/0!</v>
      </c>
      <c r="M156" s="62">
        <f t="shared" si="130"/>
        <v>0</v>
      </c>
      <c r="N156" s="43">
        <f t="shared" si="130"/>
        <v>2.5564652403168653E-15</v>
      </c>
    </row>
    <row r="157" spans="1:14" ht="15">
      <c r="A157" s="8">
        <f t="shared" si="125"/>
        <v>9</v>
      </c>
      <c r="B157" s="6" t="str">
        <f t="shared" si="125"/>
        <v>Scen 9: Acuity change for SFY11 (with RUGable quarterlies - all)</v>
      </c>
      <c r="C157" s="48">
        <f aca="true" t="shared" si="131" ref="C157:N157">C117/C$9</f>
        <v>-0.012619860942731027</v>
      </c>
      <c r="D157" s="62">
        <f t="shared" si="131"/>
        <v>-0.010438216531467485</v>
      </c>
      <c r="E157" s="62">
        <f t="shared" si="131"/>
        <v>-0.012504642586244837</v>
      </c>
      <c r="F157" s="62">
        <f t="shared" si="131"/>
        <v>-0.025952322168987033</v>
      </c>
      <c r="G157" s="62">
        <f t="shared" si="131"/>
        <v>-0.01369748497860708</v>
      </c>
      <c r="H157" s="43">
        <f t="shared" si="131"/>
        <v>-0.012078334483540561</v>
      </c>
      <c r="I157" s="48">
        <f t="shared" si="131"/>
        <v>-3.0168874164083756E-14</v>
      </c>
      <c r="J157" s="62">
        <f t="shared" si="131"/>
        <v>0</v>
      </c>
      <c r="K157" s="62">
        <f t="shared" si="131"/>
        <v>2.7487814898301143E-15</v>
      </c>
      <c r="L157" s="62" t="e">
        <f t="shared" si="131"/>
        <v>#DIV/0!</v>
      </c>
      <c r="M157" s="62">
        <f t="shared" si="131"/>
        <v>2.7487814898301143E-15</v>
      </c>
      <c r="N157" s="43">
        <f t="shared" si="131"/>
        <v>-1.2782326201584326E-15</v>
      </c>
    </row>
    <row r="158" spans="1:14" ht="15">
      <c r="A158" s="10">
        <f t="shared" si="125"/>
        <v>10</v>
      </c>
      <c r="B158" s="61" t="str">
        <f t="shared" si="125"/>
        <v>Scen 10: Increase DC base</v>
      </c>
      <c r="C158" s="63">
        <f aca="true" t="shared" si="132" ref="C158:N158">C118/C$9</f>
        <v>0.008906832001207027</v>
      </c>
      <c r="D158" s="64">
        <f t="shared" si="132"/>
        <v>0.014366878890262967</v>
      </c>
      <c r="E158" s="64">
        <f t="shared" si="132"/>
        <v>0.015865160626984336</v>
      </c>
      <c r="F158" s="64">
        <f t="shared" si="132"/>
        <v>0.010001271637292546</v>
      </c>
      <c r="G158" s="64">
        <f t="shared" si="132"/>
        <v>0.01534501919083733</v>
      </c>
      <c r="H158" s="65">
        <f t="shared" si="132"/>
        <v>0.012109234358592654</v>
      </c>
      <c r="I158" s="63">
        <f t="shared" si="132"/>
        <v>0</v>
      </c>
      <c r="J158" s="64">
        <f t="shared" si="132"/>
        <v>0</v>
      </c>
      <c r="K158" s="64">
        <f t="shared" si="132"/>
        <v>-2.7487814898301143E-15</v>
      </c>
      <c r="L158" s="64" t="e">
        <f t="shared" si="132"/>
        <v>#DIV/0!</v>
      </c>
      <c r="M158" s="64">
        <f t="shared" si="132"/>
        <v>-2.7487814898301143E-15</v>
      </c>
      <c r="N158" s="65">
        <f t="shared" si="132"/>
        <v>-1.2782326201584326E-15</v>
      </c>
    </row>
    <row r="159" spans="1:14" ht="15">
      <c r="A159" s="8">
        <f t="shared" si="125"/>
        <v>11</v>
      </c>
      <c r="B159" s="9" t="str">
        <f t="shared" si="125"/>
        <v>Scen 11: New Bedhold Criteria</v>
      </c>
      <c r="C159" s="48">
        <f aca="true" t="shared" si="133" ref="C159:N159">C119/C$9</f>
        <v>-0.0007184766834310112</v>
      </c>
      <c r="D159" s="62">
        <f t="shared" si="133"/>
        <v>-0.0006641961976554549</v>
      </c>
      <c r="E159" s="62">
        <f t="shared" si="133"/>
        <v>-0.0003364847989998953</v>
      </c>
      <c r="F159" s="62">
        <f t="shared" si="133"/>
        <v>-0.0014167829509231789</v>
      </c>
      <c r="G159" s="62">
        <f t="shared" si="133"/>
        <v>-0.0004323099132194384</v>
      </c>
      <c r="H159" s="43">
        <f t="shared" si="133"/>
        <v>-0.0006417196342223195</v>
      </c>
      <c r="I159" s="48">
        <f t="shared" si="133"/>
        <v>0</v>
      </c>
      <c r="J159" s="62">
        <f t="shared" si="133"/>
        <v>0</v>
      </c>
      <c r="K159" s="62">
        <f t="shared" si="133"/>
        <v>0</v>
      </c>
      <c r="L159" s="62" t="e">
        <f t="shared" si="133"/>
        <v>#DIV/0!</v>
      </c>
      <c r="M159" s="62">
        <f t="shared" si="133"/>
        <v>0</v>
      </c>
      <c r="N159" s="43">
        <f t="shared" si="133"/>
        <v>0</v>
      </c>
    </row>
    <row r="160" spans="1:14" ht="15.75" thickBot="1">
      <c r="A160" s="120">
        <f t="shared" si="125"/>
        <v>12</v>
      </c>
      <c r="B160" s="121" t="str">
        <f t="shared" si="125"/>
        <v>Scen 12: Wound Care Change</v>
      </c>
      <c r="C160" s="137">
        <f aca="true" t="shared" si="134" ref="C160:N160">C120/C$9</f>
        <v>-0.0005943673721020222</v>
      </c>
      <c r="D160" s="138">
        <f t="shared" si="134"/>
        <v>-0.000593695788239305</v>
      </c>
      <c r="E160" s="138">
        <f t="shared" si="134"/>
        <v>-0.0005985683775553594</v>
      </c>
      <c r="F160" s="138">
        <f t="shared" si="134"/>
        <v>-0.0005863345271030155</v>
      </c>
      <c r="G160" s="138">
        <f t="shared" si="134"/>
        <v>-0.0005974832048048479</v>
      </c>
      <c r="H160" s="139">
        <f t="shared" si="134"/>
        <v>-0.0005947636114819308</v>
      </c>
      <c r="I160" s="137">
        <f t="shared" si="134"/>
        <v>0</v>
      </c>
      <c r="J160" s="138">
        <f t="shared" si="134"/>
        <v>0</v>
      </c>
      <c r="K160" s="138">
        <f t="shared" si="134"/>
        <v>0</v>
      </c>
      <c r="L160" s="138" t="e">
        <f t="shared" si="134"/>
        <v>#DIV/0!</v>
      </c>
      <c r="M160" s="138">
        <f t="shared" si="134"/>
        <v>0</v>
      </c>
      <c r="N160" s="139">
        <f t="shared" si="134"/>
        <v>0</v>
      </c>
    </row>
    <row r="161" spans="1:14" ht="15">
      <c r="A161" s="8">
        <f t="shared" si="125"/>
        <v>15</v>
      </c>
      <c r="B161" s="9" t="str">
        <f t="shared" si="125"/>
        <v>Scen 15: Scen 5 with Smoothed CMI (2 Picture Dates)</v>
      </c>
      <c r="C161" s="48">
        <f aca="true" t="shared" si="135" ref="C161:N161">C121/C$9</f>
        <v>-0.0023267329320824323</v>
      </c>
      <c r="D161" s="62">
        <f t="shared" si="135"/>
        <v>-0.002031344702548213</v>
      </c>
      <c r="E161" s="62">
        <f t="shared" si="135"/>
        <v>-0.002039314238004894</v>
      </c>
      <c r="F161" s="62">
        <f t="shared" si="135"/>
        <v>-0.005906179784779032</v>
      </c>
      <c r="G161" s="62">
        <f t="shared" si="135"/>
        <v>-0.0023823147624729827</v>
      </c>
      <c r="H161" s="43">
        <f t="shared" si="135"/>
        <v>-0.0022351482722682797</v>
      </c>
      <c r="I161" s="48">
        <f t="shared" si="135"/>
        <v>0</v>
      </c>
      <c r="J161" s="62">
        <f t="shared" si="135"/>
        <v>0</v>
      </c>
      <c r="K161" s="62">
        <f t="shared" si="135"/>
        <v>0</v>
      </c>
      <c r="L161" s="62" t="e">
        <f t="shared" si="135"/>
        <v>#DIV/0!</v>
      </c>
      <c r="M161" s="62">
        <f t="shared" si="135"/>
        <v>0</v>
      </c>
      <c r="N161" s="43">
        <f t="shared" si="135"/>
        <v>0</v>
      </c>
    </row>
    <row r="162" spans="1:14" ht="15">
      <c r="A162" s="10">
        <f t="shared" si="125"/>
        <v>16</v>
      </c>
      <c r="B162" s="61" t="str">
        <f t="shared" si="125"/>
        <v>Scen 16: Proportional Increase in DC/SS bases to hit expenditure target</v>
      </c>
      <c r="C162" s="63">
        <f aca="true" t="shared" si="136" ref="C162:N162">C122/C$9</f>
        <v>0.013714941839435198</v>
      </c>
      <c r="D162" s="64">
        <f t="shared" si="136"/>
        <v>0.017455455949378768</v>
      </c>
      <c r="E162" s="64">
        <f t="shared" si="136"/>
        <v>0.018218113482093255</v>
      </c>
      <c r="F162" s="64">
        <f t="shared" si="136"/>
        <v>0.0163014343526796</v>
      </c>
      <c r="G162" s="64">
        <f t="shared" si="136"/>
        <v>0.01804809930945833</v>
      </c>
      <c r="H162" s="65">
        <f t="shared" si="136"/>
        <v>0.015893151043062402</v>
      </c>
      <c r="I162" s="63">
        <f t="shared" si="136"/>
        <v>0.01766553355217349</v>
      </c>
      <c r="J162" s="64">
        <f t="shared" si="136"/>
        <v>0.01778519226044964</v>
      </c>
      <c r="K162" s="64">
        <f t="shared" si="136"/>
        <v>0.020475402209615322</v>
      </c>
      <c r="L162" s="64" t="e">
        <f t="shared" si="136"/>
        <v>#DIV/0!</v>
      </c>
      <c r="M162" s="64">
        <f t="shared" si="136"/>
        <v>0.020475402209615322</v>
      </c>
      <c r="N162" s="65">
        <f t="shared" si="136"/>
        <v>0.019026048365417055</v>
      </c>
    </row>
    <row r="163" spans="1:14" ht="15">
      <c r="A163" s="10">
        <f t="shared" si="125"/>
        <v>17</v>
      </c>
      <c r="B163" s="61" t="str">
        <f t="shared" si="125"/>
        <v>Scen 17: Acuity change for SFY11 (old RUG treatment)</v>
      </c>
      <c r="C163" s="63">
        <f aca="true" t="shared" si="137" ref="C163:N163">C123/C$9</f>
        <v>0.014796517079295335</v>
      </c>
      <c r="D163" s="64">
        <f t="shared" si="137"/>
        <v>0.00859857762998798</v>
      </c>
      <c r="E163" s="64">
        <f t="shared" si="137"/>
        <v>0.011595106112510868</v>
      </c>
      <c r="F163" s="64">
        <f t="shared" si="137"/>
        <v>0.012780563453674275</v>
      </c>
      <c r="G163" s="64">
        <f t="shared" si="137"/>
        <v>0.011700259106540548</v>
      </c>
      <c r="H163" s="65">
        <f t="shared" si="137"/>
        <v>0.012012988581468197</v>
      </c>
      <c r="I163" s="63">
        <f t="shared" si="137"/>
        <v>3.0168874164083756E-14</v>
      </c>
      <c r="J163" s="64">
        <f t="shared" si="137"/>
        <v>0</v>
      </c>
      <c r="K163" s="64">
        <f t="shared" si="137"/>
        <v>-2.7487814898301143E-15</v>
      </c>
      <c r="L163" s="64" t="e">
        <f t="shared" si="137"/>
        <v>#DIV/0!</v>
      </c>
      <c r="M163" s="64">
        <f t="shared" si="137"/>
        <v>-2.7487814898301143E-15</v>
      </c>
      <c r="N163" s="65">
        <f t="shared" si="137"/>
        <v>1.2782326201584326E-15</v>
      </c>
    </row>
    <row r="164" spans="1:14" ht="15">
      <c r="A164" s="8">
        <f t="shared" si="125"/>
        <v>18</v>
      </c>
      <c r="B164" s="9" t="str">
        <f t="shared" si="125"/>
        <v>Scen 18: Acuity change for SFY11 (with RUGable quarterlies - prior T18 only)</v>
      </c>
      <c r="C164" s="48">
        <f aca="true" t="shared" si="138" ref="C164:N164">C124/C$9</f>
        <v>-0.018412814996108806</v>
      </c>
      <c r="D164" s="62">
        <f t="shared" si="138"/>
        <v>-0.019303925282529208</v>
      </c>
      <c r="E164" s="62">
        <f t="shared" si="138"/>
        <v>-0.015485034349939576</v>
      </c>
      <c r="F164" s="62">
        <f t="shared" si="138"/>
        <v>-0.01273046870702421</v>
      </c>
      <c r="G164" s="62">
        <f t="shared" si="138"/>
        <v>-0.015240697574126622</v>
      </c>
      <c r="H164" s="43">
        <f t="shared" si="138"/>
        <v>-0.018081611034088233</v>
      </c>
      <c r="I164" s="48">
        <f t="shared" si="138"/>
        <v>-3.0168874164083756E-14</v>
      </c>
      <c r="J164" s="62">
        <f t="shared" si="138"/>
        <v>0</v>
      </c>
      <c r="K164" s="62">
        <f t="shared" si="138"/>
        <v>0</v>
      </c>
      <c r="L164" s="62" t="e">
        <f t="shared" si="138"/>
        <v>#DIV/0!</v>
      </c>
      <c r="M164" s="62">
        <f t="shared" si="138"/>
        <v>0</v>
      </c>
      <c r="N164" s="43">
        <f t="shared" si="138"/>
        <v>-2.5564652403168653E-15</v>
      </c>
    </row>
    <row r="165" spans="1:14" ht="15">
      <c r="A165" s="8">
        <f t="shared" si="125"/>
        <v>19</v>
      </c>
      <c r="B165" s="9" t="str">
        <f t="shared" si="125"/>
        <v>Scen 19: Acuity change for SFY11 (with RUGable quarterlies - all)</v>
      </c>
      <c r="C165" s="48">
        <f aca="true" t="shared" si="139" ref="C165:N165">C125/C$9</f>
        <v>-0.011033838027904268</v>
      </c>
      <c r="D165" s="62">
        <f t="shared" si="139"/>
        <v>-0.009147090654379615</v>
      </c>
      <c r="E165" s="62">
        <f t="shared" si="139"/>
        <v>-0.010965150271601998</v>
      </c>
      <c r="F165" s="62">
        <f t="shared" si="139"/>
        <v>-0.022695023392842142</v>
      </c>
      <c r="G165" s="62">
        <f t="shared" si="139"/>
        <v>-0.012005618988153085</v>
      </c>
      <c r="H165" s="43">
        <f t="shared" si="139"/>
        <v>-0.010573562535771028</v>
      </c>
      <c r="I165" s="48">
        <f t="shared" si="139"/>
        <v>3.0168874164083756E-14</v>
      </c>
      <c r="J165" s="62">
        <f t="shared" si="139"/>
        <v>0</v>
      </c>
      <c r="K165" s="62">
        <f t="shared" si="139"/>
        <v>0</v>
      </c>
      <c r="L165" s="62" t="e">
        <f t="shared" si="139"/>
        <v>#DIV/0!</v>
      </c>
      <c r="M165" s="62">
        <f t="shared" si="139"/>
        <v>0</v>
      </c>
      <c r="N165" s="43">
        <f t="shared" si="139"/>
        <v>2.5564652403168653E-15</v>
      </c>
    </row>
    <row r="166" spans="1:14" ht="15">
      <c r="A166" s="10">
        <f t="shared" si="125"/>
        <v>20</v>
      </c>
      <c r="B166" s="61" t="str">
        <f t="shared" si="125"/>
        <v>Scen 20: Increase DC base</v>
      </c>
      <c r="C166" s="63">
        <f aca="true" t="shared" si="140" ref="C166:N166">C126/C$9</f>
        <v>0.0049823133422475475</v>
      </c>
      <c r="D166" s="64">
        <f t="shared" si="140"/>
        <v>0.008314359647725984</v>
      </c>
      <c r="E166" s="64">
        <f t="shared" si="140"/>
        <v>0.009109811976209713</v>
      </c>
      <c r="F166" s="64">
        <f t="shared" si="140"/>
        <v>0.004824915148815839</v>
      </c>
      <c r="G166" s="64">
        <f t="shared" si="140"/>
        <v>0.008729731044687866</v>
      </c>
      <c r="H166" s="65">
        <f t="shared" si="140"/>
        <v>0.0068999016532890435</v>
      </c>
      <c r="I166" s="63">
        <f t="shared" si="140"/>
        <v>0</v>
      </c>
      <c r="J166" s="64">
        <f t="shared" si="140"/>
        <v>0</v>
      </c>
      <c r="K166" s="64">
        <f t="shared" si="140"/>
        <v>2.7487814898301143E-15</v>
      </c>
      <c r="L166" s="64" t="e">
        <f t="shared" si="140"/>
        <v>#DIV/0!</v>
      </c>
      <c r="M166" s="64">
        <f t="shared" si="140"/>
        <v>2.7487814898301143E-15</v>
      </c>
      <c r="N166" s="65">
        <f t="shared" si="140"/>
        <v>1.2782326201584326E-15</v>
      </c>
    </row>
    <row r="167" spans="1:14" ht="15">
      <c r="A167" s="11">
        <f t="shared" si="125"/>
        <v>21</v>
      </c>
      <c r="B167" s="125" t="str">
        <f t="shared" si="125"/>
        <v>Scen 21: New Bedhold Criteria</v>
      </c>
      <c r="C167" s="140">
        <f aca="true" t="shared" si="141" ref="C167:N167">C127/C$9</f>
        <v>-0.0007189419575273446</v>
      </c>
      <c r="D167" s="141">
        <f t="shared" si="141"/>
        <v>-0.0006641410540651648</v>
      </c>
      <c r="E167" s="141">
        <f t="shared" si="141"/>
        <v>-0.000336221097803976</v>
      </c>
      <c r="F167" s="141">
        <f t="shared" si="141"/>
        <v>-0.0014169727460156272</v>
      </c>
      <c r="G167" s="141">
        <f t="shared" si="141"/>
        <v>-0.0004320864382642882</v>
      </c>
      <c r="H167" s="142">
        <f t="shared" si="141"/>
        <v>-0.0006418644899793495</v>
      </c>
      <c r="I167" s="140">
        <f t="shared" si="141"/>
        <v>-3.0168874164083756E-14</v>
      </c>
      <c r="J167" s="141">
        <f t="shared" si="141"/>
        <v>0</v>
      </c>
      <c r="K167" s="141">
        <f t="shared" si="141"/>
        <v>0</v>
      </c>
      <c r="L167" s="141" t="e">
        <f t="shared" si="141"/>
        <v>#DIV/0!</v>
      </c>
      <c r="M167" s="141">
        <f t="shared" si="141"/>
        <v>0</v>
      </c>
      <c r="N167" s="142">
        <f t="shared" si="141"/>
        <v>-2.5564652403168653E-15</v>
      </c>
    </row>
    <row r="168" spans="1:14" ht="15.75" thickBot="1">
      <c r="A168" s="120">
        <f t="shared" si="125"/>
        <v>22</v>
      </c>
      <c r="B168" s="129" t="str">
        <f t="shared" si="125"/>
        <v>Scen 22: Wound Care Change</v>
      </c>
      <c r="C168" s="137">
        <f aca="true" t="shared" si="142" ref="C168:N168">C128/C$9</f>
        <v>-0.0005948114798450421</v>
      </c>
      <c r="D168" s="138">
        <f t="shared" si="142"/>
        <v>-0.0005935443178230319</v>
      </c>
      <c r="E168" s="138">
        <f t="shared" si="142"/>
        <v>-0.0005976440250746914</v>
      </c>
      <c r="F168" s="138">
        <f t="shared" si="142"/>
        <v>-0.0005876353590207543</v>
      </c>
      <c r="G168" s="138">
        <f t="shared" si="142"/>
        <v>-0.0005967562316761277</v>
      </c>
      <c r="H168" s="139">
        <f t="shared" si="142"/>
        <v>-0.0005947636114817924</v>
      </c>
      <c r="I168" s="137">
        <f t="shared" si="142"/>
        <v>0</v>
      </c>
      <c r="J168" s="138">
        <f t="shared" si="142"/>
        <v>0</v>
      </c>
      <c r="K168" s="138">
        <f t="shared" si="142"/>
        <v>0</v>
      </c>
      <c r="L168" s="138" t="e">
        <f t="shared" si="142"/>
        <v>#DIV/0!</v>
      </c>
      <c r="M168" s="138">
        <f t="shared" si="142"/>
        <v>0</v>
      </c>
      <c r="N168" s="139">
        <f t="shared" si="142"/>
        <v>0</v>
      </c>
    </row>
  </sheetData>
  <sheetProtection/>
  <mergeCells count="1">
    <mergeCell ref="A3:B4"/>
  </mergeCells>
  <printOptions horizontalCentered="1"/>
  <pageMargins left="0.35" right="0.36" top="0.86" bottom="0.6" header="0.3" footer="0.3"/>
  <pageSetup fitToHeight="2" horizontalDpi="600" verticalDpi="600" orientation="landscape" scale="64" r:id="rId1"/>
  <headerFooter>
    <oddFooter>&amp;LCHSRA, UW - Madison&amp;C&amp;P&amp;R&amp;D</oddFooter>
  </headerFooter>
  <rowBreaks count="3" manualBreakCount="3">
    <brk id="48" max="13" man="1"/>
    <brk id="89" max="13" man="1"/>
    <brk id="12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9" width="10.7109375" style="0" customWidth="1"/>
  </cols>
  <sheetData>
    <row r="1" spans="1:9" ht="23.25">
      <c r="A1" s="49" t="s">
        <v>71</v>
      </c>
      <c r="B1" s="3"/>
      <c r="C1" s="3"/>
      <c r="D1" s="3"/>
      <c r="E1" s="3"/>
      <c r="F1" s="3"/>
      <c r="G1" s="3"/>
      <c r="H1" s="3"/>
      <c r="I1" s="3"/>
    </row>
    <row r="2" ht="12" customHeight="1"/>
    <row r="3" spans="1:9" ht="15">
      <c r="A3" s="77"/>
      <c r="B3" s="77"/>
      <c r="C3" s="101" t="s">
        <v>76</v>
      </c>
      <c r="D3" s="101"/>
      <c r="E3" s="101"/>
      <c r="F3" s="101" t="s">
        <v>75</v>
      </c>
      <c r="G3" s="101"/>
      <c r="H3" s="101"/>
      <c r="I3" s="101"/>
    </row>
    <row r="4" spans="1:9" ht="30">
      <c r="A4" s="102" t="s">
        <v>74</v>
      </c>
      <c r="B4" s="102" t="s">
        <v>57</v>
      </c>
      <c r="C4" s="103" t="s">
        <v>73</v>
      </c>
      <c r="D4" s="103" t="s">
        <v>72</v>
      </c>
      <c r="E4" s="102" t="s">
        <v>42</v>
      </c>
      <c r="F4" s="103" t="s">
        <v>43</v>
      </c>
      <c r="G4" s="103" t="s">
        <v>44</v>
      </c>
      <c r="H4" s="103" t="s">
        <v>45</v>
      </c>
      <c r="I4" s="103" t="s">
        <v>46</v>
      </c>
    </row>
    <row r="5" spans="1:5" ht="15">
      <c r="A5" s="104" t="s">
        <v>47</v>
      </c>
      <c r="B5" s="78">
        <v>31042</v>
      </c>
      <c r="C5" s="84">
        <v>1.1574547387411243</v>
      </c>
      <c r="D5" s="85">
        <v>1.0964428838348623</v>
      </c>
      <c r="E5" s="79">
        <v>-0.06101185490626193</v>
      </c>
    </row>
    <row r="6" spans="1:5" ht="15">
      <c r="A6" s="90" t="s">
        <v>48</v>
      </c>
      <c r="B6" s="80">
        <v>13858</v>
      </c>
      <c r="C6" s="86">
        <v>1.251102612209591</v>
      </c>
      <c r="D6" s="87">
        <v>1.251102612209591</v>
      </c>
      <c r="E6" s="76">
        <v>0</v>
      </c>
    </row>
    <row r="7" spans="1:5" ht="15">
      <c r="A7" s="91" t="s">
        <v>49</v>
      </c>
      <c r="B7" s="81">
        <v>17184</v>
      </c>
      <c r="C7" s="88">
        <v>1.0819326117318269</v>
      </c>
      <c r="D7" s="89">
        <v>0.971717877094894</v>
      </c>
      <c r="E7" s="82">
        <v>-0.11021473463693288</v>
      </c>
    </row>
    <row r="8" spans="1:5" ht="15">
      <c r="A8" s="92" t="s">
        <v>50</v>
      </c>
      <c r="B8" s="80">
        <v>3455</v>
      </c>
      <c r="C8" s="86">
        <v>1.3554442836468577</v>
      </c>
      <c r="D8" s="87">
        <v>1.00507959479015</v>
      </c>
      <c r="E8" s="76">
        <v>-0.3503646888567076</v>
      </c>
    </row>
    <row r="9" spans="1:5" ht="15">
      <c r="A9" s="93" t="s">
        <v>51</v>
      </c>
      <c r="B9" s="81">
        <v>13729</v>
      </c>
      <c r="C9" s="88">
        <v>1.0131014640541558</v>
      </c>
      <c r="D9" s="89">
        <v>0.9633221647606748</v>
      </c>
      <c r="E9" s="82">
        <v>-0.049779299293481016</v>
      </c>
    </row>
    <row r="10" spans="1:5" ht="15">
      <c r="A10" s="94" t="s">
        <v>52</v>
      </c>
      <c r="B10" s="80">
        <v>1720</v>
      </c>
      <c r="C10" s="86">
        <v>1.1254476744186015</v>
      </c>
      <c r="D10" s="87">
        <v>0.9412093023255872</v>
      </c>
      <c r="E10" s="76">
        <v>-0.1842383720930143</v>
      </c>
    </row>
    <row r="11" spans="1:5" ht="15">
      <c r="A11" s="94" t="s">
        <v>53</v>
      </c>
      <c r="B11" s="80">
        <v>9228</v>
      </c>
      <c r="C11" s="86">
        <v>0.9533875162549018</v>
      </c>
      <c r="D11" s="87">
        <v>0.9567295188556769</v>
      </c>
      <c r="E11" s="76">
        <v>0.003342002600775107</v>
      </c>
    </row>
    <row r="12" spans="1:5" ht="15">
      <c r="A12" s="95" t="s">
        <v>54</v>
      </c>
      <c r="B12" s="81">
        <v>2781</v>
      </c>
      <c r="C12" s="88">
        <v>1.1417619561308765</v>
      </c>
      <c r="D12" s="89">
        <v>0.9988745055735265</v>
      </c>
      <c r="E12" s="83">
        <v>-0.14288745055734997</v>
      </c>
    </row>
    <row r="13" ht="9" customHeight="1"/>
    <row r="14" spans="1:5" ht="15">
      <c r="A14" s="104" t="s">
        <v>55</v>
      </c>
      <c r="B14" s="78">
        <v>17652</v>
      </c>
      <c r="C14" s="84">
        <v>1.0635673011556503</v>
      </c>
      <c r="D14" s="85">
        <v>1.0019085656015745</v>
      </c>
      <c r="E14" s="79">
        <v>-0.06165873555407586</v>
      </c>
    </row>
    <row r="15" spans="1:5" ht="15">
      <c r="A15" s="90" t="s">
        <v>48</v>
      </c>
      <c r="B15" s="80">
        <v>5655</v>
      </c>
      <c r="C15" s="86">
        <v>1.076753315649868</v>
      </c>
      <c r="D15" s="87">
        <v>1.076753315649868</v>
      </c>
      <c r="E15" s="76">
        <v>0</v>
      </c>
    </row>
    <row r="16" spans="1:9" ht="15">
      <c r="A16" s="91" t="s">
        <v>49</v>
      </c>
      <c r="B16" s="81">
        <v>11997</v>
      </c>
      <c r="C16" s="88">
        <v>1.0573518379594704</v>
      </c>
      <c r="D16" s="89">
        <v>0.9666291572892962</v>
      </c>
      <c r="E16" s="82">
        <v>-0.0907226806701742</v>
      </c>
      <c r="F16" s="75"/>
      <c r="G16" s="75"/>
      <c r="H16" s="75"/>
      <c r="I16" s="75"/>
    </row>
    <row r="17" spans="1:9" ht="15">
      <c r="A17" s="92" t="s">
        <v>50</v>
      </c>
      <c r="B17" s="80">
        <v>1968</v>
      </c>
      <c r="C17" s="86">
        <v>1.3410975609755904</v>
      </c>
      <c r="D17" s="87">
        <v>1.0000660569105786</v>
      </c>
      <c r="E17" s="76">
        <v>-0.3410315040650118</v>
      </c>
      <c r="F17" s="99">
        <v>-0.3190495314591675</v>
      </c>
      <c r="G17" s="99">
        <v>-0.3377405857740581</v>
      </c>
      <c r="H17" s="99">
        <v>-0.3770105263157917</v>
      </c>
      <c r="I17" s="99">
        <v>-0.3993103448275861</v>
      </c>
    </row>
    <row r="18" spans="1:9" ht="15">
      <c r="A18" s="93" t="s">
        <v>51</v>
      </c>
      <c r="B18" s="81">
        <v>10029</v>
      </c>
      <c r="C18" s="88">
        <v>1.0016721507627944</v>
      </c>
      <c r="D18" s="89">
        <v>0.9600678033702351</v>
      </c>
      <c r="E18" s="82">
        <v>-0.04160434739255925</v>
      </c>
      <c r="F18" s="75"/>
      <c r="G18" s="75"/>
      <c r="H18" s="75"/>
      <c r="I18" s="75"/>
    </row>
    <row r="19" spans="1:9" ht="15">
      <c r="A19" s="94" t="s">
        <v>52</v>
      </c>
      <c r="B19" s="80">
        <v>999</v>
      </c>
      <c r="C19" s="86">
        <v>1.1019519519519532</v>
      </c>
      <c r="D19" s="87">
        <v>0.9302302302302294</v>
      </c>
      <c r="E19" s="76">
        <v>-0.17172172172172373</v>
      </c>
      <c r="F19" s="96">
        <v>-0.18339743589743807</v>
      </c>
      <c r="G19" s="96">
        <v>-0.16427745664739823</v>
      </c>
      <c r="H19" s="96">
        <v>-0.17186666666666606</v>
      </c>
      <c r="I19" s="96">
        <v>-0.14463414634146365</v>
      </c>
    </row>
    <row r="20" spans="1:9" ht="15">
      <c r="A20" s="94" t="s">
        <v>53</v>
      </c>
      <c r="B20" s="80">
        <v>7145</v>
      </c>
      <c r="C20" s="86">
        <v>0.9511210636809183</v>
      </c>
      <c r="D20" s="87">
        <v>0.9538516445066704</v>
      </c>
      <c r="E20" s="76">
        <v>0.0027305808257520603</v>
      </c>
      <c r="F20" s="97">
        <v>-0.0028928987194377642</v>
      </c>
      <c r="G20" s="97">
        <v>0.0017417644831512202</v>
      </c>
      <c r="H20" s="97">
        <v>0.004875536480684395</v>
      </c>
      <c r="I20" s="97">
        <v>0.018684210526317635</v>
      </c>
    </row>
    <row r="21" spans="1:9" ht="15">
      <c r="A21" s="95" t="s">
        <v>54</v>
      </c>
      <c r="B21" s="81">
        <v>1885</v>
      </c>
      <c r="C21" s="88">
        <v>1.1401379310344875</v>
      </c>
      <c r="D21" s="89">
        <v>0.9994429708222916</v>
      </c>
      <c r="E21" s="83">
        <v>-0.14069496021219585</v>
      </c>
      <c r="F21" s="98">
        <v>-0.1461087866108799</v>
      </c>
      <c r="G21" s="98">
        <v>-0.13717765042979846</v>
      </c>
      <c r="H21" s="98">
        <v>-0.1412238325281796</v>
      </c>
      <c r="I21" s="98">
        <v>-0.13545454545454527</v>
      </c>
    </row>
    <row r="22" ht="9" customHeight="1"/>
    <row r="23" spans="1:5" ht="15">
      <c r="A23" s="104" t="s">
        <v>56</v>
      </c>
      <c r="B23" s="78">
        <v>13390</v>
      </c>
      <c r="C23" s="84">
        <v>1.2812262882750143</v>
      </c>
      <c r="D23" s="85">
        <v>1.2210672143392682</v>
      </c>
      <c r="E23" s="79">
        <v>-0.060159073935746044</v>
      </c>
    </row>
    <row r="24" spans="1:5" ht="15">
      <c r="A24" s="90" t="s">
        <v>48</v>
      </c>
      <c r="B24" s="80">
        <v>8203</v>
      </c>
      <c r="C24" s="86">
        <v>1.37129586736566</v>
      </c>
      <c r="D24" s="87">
        <v>1.37129586736566</v>
      </c>
      <c r="E24" s="76">
        <v>0</v>
      </c>
    </row>
    <row r="25" spans="1:5" ht="15">
      <c r="A25" s="91" t="s">
        <v>49</v>
      </c>
      <c r="B25" s="81">
        <v>5187</v>
      </c>
      <c r="C25" s="88">
        <v>1.1387854251012042</v>
      </c>
      <c r="D25" s="89">
        <v>0.9834875650663141</v>
      </c>
      <c r="E25" s="82">
        <v>-0.1552978600348901</v>
      </c>
    </row>
    <row r="26" spans="1:5" ht="15">
      <c r="A26" s="92" t="s">
        <v>50</v>
      </c>
      <c r="B26" s="80">
        <v>1487</v>
      </c>
      <c r="C26" s="86">
        <v>1.3744317417618905</v>
      </c>
      <c r="D26" s="87">
        <v>1.0117148621385001</v>
      </c>
      <c r="E26" s="76">
        <v>-0.3627168796233904</v>
      </c>
    </row>
    <row r="27" spans="1:5" ht="15">
      <c r="A27" s="93" t="s">
        <v>51</v>
      </c>
      <c r="B27" s="81">
        <v>3700</v>
      </c>
      <c r="C27" s="88">
        <v>1.0440810810809298</v>
      </c>
      <c r="D27" s="89">
        <v>0.9721432432430315</v>
      </c>
      <c r="E27" s="82">
        <v>-0.07193783783789831</v>
      </c>
    </row>
    <row r="28" spans="1:5" ht="15">
      <c r="A28" s="94" t="s">
        <v>52</v>
      </c>
      <c r="B28" s="80">
        <v>721</v>
      </c>
      <c r="C28" s="86">
        <v>1.1580027739250947</v>
      </c>
      <c r="D28" s="87">
        <v>0.9564216366158262</v>
      </c>
      <c r="E28" s="76">
        <v>-0.2015811373092684</v>
      </c>
    </row>
    <row r="29" spans="1:5" ht="15">
      <c r="A29" s="94" t="s">
        <v>53</v>
      </c>
      <c r="B29" s="80">
        <v>2083</v>
      </c>
      <c r="C29" s="86">
        <v>0.9611617858857764</v>
      </c>
      <c r="D29" s="87">
        <v>0.9666010561689998</v>
      </c>
      <c r="E29" s="76">
        <v>0.005439270283223441</v>
      </c>
    </row>
    <row r="30" spans="1:5" ht="15">
      <c r="A30" s="95" t="s">
        <v>54</v>
      </c>
      <c r="B30" s="81">
        <v>896</v>
      </c>
      <c r="C30" s="88">
        <v>1.1451785714285252</v>
      </c>
      <c r="D30" s="89">
        <v>0.997678571428524</v>
      </c>
      <c r="E30" s="83">
        <v>-0.14750000000000119</v>
      </c>
    </row>
    <row r="31" ht="12" customHeight="1"/>
    <row r="32" ht="15">
      <c r="A32" s="100" t="s">
        <v>77</v>
      </c>
    </row>
    <row r="33" ht="15">
      <c r="A33" s="100" t="s">
        <v>78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&amp;LCHSRA, UW - Madison&amp;RJune 17,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F22">
      <selection activeCell="S28" sqref="S28"/>
    </sheetView>
  </sheetViews>
  <sheetFormatPr defaultColWidth="9.140625" defaultRowHeight="15"/>
  <cols>
    <col min="1" max="1" width="14.28125" style="0" customWidth="1"/>
    <col min="2" max="3" width="10.28125" style="0" bestFit="1" customWidth="1"/>
    <col min="4" max="5" width="9.7109375" style="0" customWidth="1"/>
    <col min="6" max="6" width="10.28125" style="0" customWidth="1"/>
    <col min="7" max="7" width="10.7109375" style="0" customWidth="1"/>
    <col min="8" max="9" width="9.7109375" style="0" customWidth="1"/>
    <col min="10" max="11" width="9.28125" style="0" bestFit="1" customWidth="1"/>
  </cols>
  <sheetData>
    <row r="1" spans="1:19" ht="20.25">
      <c r="A1" s="214" t="s">
        <v>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5">
      <c r="A2" s="143" t="s">
        <v>98</v>
      </c>
    </row>
    <row r="3" spans="2:3" ht="15">
      <c r="B3" s="144"/>
      <c r="C3" s="144"/>
    </row>
    <row r="4" spans="1:15" ht="15">
      <c r="A4" s="145" t="s">
        <v>99</v>
      </c>
      <c r="B4" s="146" t="s">
        <v>100</v>
      </c>
      <c r="C4" s="146" t="s">
        <v>100</v>
      </c>
      <c r="D4" s="147" t="s">
        <v>101</v>
      </c>
      <c r="E4" s="147"/>
      <c r="F4" s="147" t="s">
        <v>102</v>
      </c>
      <c r="G4" s="147"/>
      <c r="H4" s="147" t="s">
        <v>103</v>
      </c>
      <c r="I4" s="147"/>
      <c r="J4" s="148" t="s">
        <v>104</v>
      </c>
      <c r="K4" s="147"/>
      <c r="L4" s="148"/>
      <c r="M4" s="149" t="s">
        <v>105</v>
      </c>
      <c r="N4" s="149"/>
      <c r="O4" s="149"/>
    </row>
    <row r="5" spans="1:15" ht="26.25">
      <c r="A5" s="150" t="s">
        <v>106</v>
      </c>
      <c r="B5" s="151" t="s">
        <v>107</v>
      </c>
      <c r="C5" s="151" t="s">
        <v>108</v>
      </c>
      <c r="D5" s="152" t="s">
        <v>109</v>
      </c>
      <c r="E5" s="152" t="s">
        <v>110</v>
      </c>
      <c r="F5" s="152" t="s">
        <v>109</v>
      </c>
      <c r="G5" s="152" t="s">
        <v>110</v>
      </c>
      <c r="H5" s="152" t="s">
        <v>109</v>
      </c>
      <c r="I5" s="152" t="s">
        <v>110</v>
      </c>
      <c r="J5" s="152" t="s">
        <v>109</v>
      </c>
      <c r="K5" s="152" t="s">
        <v>110</v>
      </c>
      <c r="L5" s="153" t="s">
        <v>129</v>
      </c>
      <c r="M5" s="154" t="s">
        <v>112</v>
      </c>
      <c r="N5" s="154" t="s">
        <v>113</v>
      </c>
      <c r="O5" s="153" t="s">
        <v>129</v>
      </c>
    </row>
    <row r="6" spans="1:15" ht="15">
      <c r="A6" s="155" t="s">
        <v>114</v>
      </c>
      <c r="B6" s="156">
        <v>2513960.626564076</v>
      </c>
      <c r="C6" s="158">
        <v>2317139.771231081</v>
      </c>
      <c r="D6" s="157">
        <v>128</v>
      </c>
      <c r="E6" s="157">
        <v>128</v>
      </c>
      <c r="F6" s="159">
        <v>194443.226</v>
      </c>
      <c r="G6" s="159">
        <v>197581.213</v>
      </c>
      <c r="H6" s="159">
        <v>12659.305</v>
      </c>
      <c r="I6" s="159">
        <v>12397.341</v>
      </c>
      <c r="J6" s="160">
        <v>15.359707819663084</v>
      </c>
      <c r="K6" s="160">
        <v>15.937386331472208</v>
      </c>
      <c r="L6" s="161">
        <v>0.03760999353578809</v>
      </c>
      <c r="M6" s="193">
        <v>0.951</v>
      </c>
      <c r="N6" s="193">
        <v>0.957</v>
      </c>
      <c r="O6" s="161">
        <v>0.006309148264984188</v>
      </c>
    </row>
    <row r="7" spans="1:15" ht="15">
      <c r="A7" s="162" t="s">
        <v>115</v>
      </c>
      <c r="B7" s="163">
        <v>142410.69687807516</v>
      </c>
      <c r="C7" s="158">
        <v>124654.57761687176</v>
      </c>
      <c r="D7" s="164">
        <v>13</v>
      </c>
      <c r="E7" s="164">
        <v>13</v>
      </c>
      <c r="F7" s="165">
        <v>15161.028</v>
      </c>
      <c r="G7" s="165">
        <v>15563.111</v>
      </c>
      <c r="H7" s="165">
        <v>964.978</v>
      </c>
      <c r="I7" s="165">
        <v>963.25</v>
      </c>
      <c r="J7" s="166">
        <v>15.711268028908432</v>
      </c>
      <c r="K7" s="166">
        <v>16.156876200363353</v>
      </c>
      <c r="L7" s="167">
        <v>0.0283623301846172</v>
      </c>
      <c r="M7" s="168">
        <v>0.973</v>
      </c>
      <c r="N7" s="168">
        <v>0.97</v>
      </c>
      <c r="O7" s="167">
        <v>-0.0030832476875641834</v>
      </c>
    </row>
    <row r="8" spans="1:15" ht="15">
      <c r="A8" s="162" t="s">
        <v>116</v>
      </c>
      <c r="B8" s="163">
        <v>85851.28657487029</v>
      </c>
      <c r="C8" s="158">
        <v>77983.06659150077</v>
      </c>
      <c r="D8" s="164">
        <v>4</v>
      </c>
      <c r="E8" s="164">
        <v>4</v>
      </c>
      <c r="F8" s="165">
        <v>7129.322</v>
      </c>
      <c r="G8" s="165">
        <v>7694.897</v>
      </c>
      <c r="H8" s="165">
        <v>457.207</v>
      </c>
      <c r="I8" s="165">
        <v>486.331</v>
      </c>
      <c r="J8" s="166">
        <v>15.593203953570265</v>
      </c>
      <c r="K8" s="166">
        <v>15.822345275131546</v>
      </c>
      <c r="L8" s="167">
        <v>0.014694948019891463</v>
      </c>
      <c r="M8" s="168">
        <v>0.966</v>
      </c>
      <c r="N8" s="168">
        <v>0.95</v>
      </c>
      <c r="O8" s="167">
        <v>-0.0165631469979296</v>
      </c>
    </row>
    <row r="9" spans="1:15" ht="15">
      <c r="A9" s="162" t="s">
        <v>69</v>
      </c>
      <c r="B9" s="163">
        <v>138863.55154268522</v>
      </c>
      <c r="C9" s="158">
        <v>126261.23069949259</v>
      </c>
      <c r="D9" s="164">
        <v>11</v>
      </c>
      <c r="E9" s="164">
        <v>10</v>
      </c>
      <c r="F9" s="165">
        <v>20661.761</v>
      </c>
      <c r="G9" s="165">
        <v>18178.378</v>
      </c>
      <c r="H9" s="165">
        <v>1344.221</v>
      </c>
      <c r="I9" s="165">
        <v>1159.806</v>
      </c>
      <c r="J9" s="166">
        <v>15.370806586119395</v>
      </c>
      <c r="K9" s="166">
        <v>15.673636797878267</v>
      </c>
      <c r="L9" s="167">
        <v>0.019701647409469336</v>
      </c>
      <c r="M9" s="168">
        <v>0.952</v>
      </c>
      <c r="N9" s="168">
        <v>0.941</v>
      </c>
      <c r="O9" s="167">
        <v>-0.011554621848739455</v>
      </c>
    </row>
    <row r="10" spans="1:15" ht="15">
      <c r="A10" s="162" t="s">
        <v>62</v>
      </c>
      <c r="B10" s="163">
        <v>148782.83600933422</v>
      </c>
      <c r="C10" s="158">
        <v>142653.35134163994</v>
      </c>
      <c r="D10" s="164">
        <v>6</v>
      </c>
      <c r="E10" s="164">
        <v>5</v>
      </c>
      <c r="F10" s="165">
        <v>13929.416</v>
      </c>
      <c r="G10" s="165">
        <v>12953.701</v>
      </c>
      <c r="H10" s="165">
        <v>835.224</v>
      </c>
      <c r="I10" s="165">
        <v>773.145</v>
      </c>
      <c r="J10" s="166">
        <v>16.677461375630966</v>
      </c>
      <c r="K10" s="166">
        <v>16.75455574310123</v>
      </c>
      <c r="L10" s="167">
        <v>0.0046226680268564024</v>
      </c>
      <c r="M10" s="168">
        <v>1.033</v>
      </c>
      <c r="N10" s="168">
        <v>1.006</v>
      </c>
      <c r="O10" s="167">
        <v>-0.02613746369796699</v>
      </c>
    </row>
    <row r="11" spans="1:15" ht="15">
      <c r="A11" s="162" t="s">
        <v>68</v>
      </c>
      <c r="B11" s="163">
        <v>119967.2096055963</v>
      </c>
      <c r="C11" s="158">
        <v>168868.44586557188</v>
      </c>
      <c r="D11" s="164">
        <v>6</v>
      </c>
      <c r="E11" s="164">
        <v>6</v>
      </c>
      <c r="F11" s="165">
        <v>13033.813</v>
      </c>
      <c r="G11" s="165">
        <v>13941.466</v>
      </c>
      <c r="H11" s="165">
        <v>777.622</v>
      </c>
      <c r="I11" s="165">
        <v>807.91</v>
      </c>
      <c r="J11" s="166">
        <v>16.76111658363575</v>
      </c>
      <c r="K11" s="166">
        <v>17.256211706749514</v>
      </c>
      <c r="L11" s="167">
        <v>0.02953831390905881</v>
      </c>
      <c r="M11" s="168">
        <v>1.038</v>
      </c>
      <c r="N11" s="168">
        <v>1.036</v>
      </c>
      <c r="O11" s="167">
        <v>-0.0019267822736031004</v>
      </c>
    </row>
    <row r="12" spans="1:15" ht="15">
      <c r="A12" s="162" t="s">
        <v>60</v>
      </c>
      <c r="B12" s="163">
        <v>448527.70788453164</v>
      </c>
      <c r="C12" s="158">
        <v>407611.007949763</v>
      </c>
      <c r="D12" s="164">
        <v>30</v>
      </c>
      <c r="E12" s="164">
        <v>29</v>
      </c>
      <c r="F12" s="165">
        <v>58080.24</v>
      </c>
      <c r="G12" s="165">
        <v>54576.011</v>
      </c>
      <c r="H12" s="165">
        <v>3279.629</v>
      </c>
      <c r="I12" s="165">
        <v>2970.599</v>
      </c>
      <c r="J12" s="166">
        <v>17.709393349064786</v>
      </c>
      <c r="K12" s="166">
        <v>18.372055938886398</v>
      </c>
      <c r="L12" s="167">
        <v>0.03741870637576672</v>
      </c>
      <c r="M12" s="168">
        <v>1.097</v>
      </c>
      <c r="N12" s="168">
        <v>1.103</v>
      </c>
      <c r="O12" s="167">
        <v>0.005469462169553241</v>
      </c>
    </row>
    <row r="13" spans="1:15" ht="15">
      <c r="A13" s="162" t="s">
        <v>67</v>
      </c>
      <c r="B13" s="163">
        <v>156139.51909211467</v>
      </c>
      <c r="C13" s="158">
        <v>150300.06534642534</v>
      </c>
      <c r="D13" s="163">
        <v>7</v>
      </c>
      <c r="E13" s="163">
        <v>7</v>
      </c>
      <c r="F13" s="169">
        <v>13948.507</v>
      </c>
      <c r="G13" s="169">
        <v>14345.589</v>
      </c>
      <c r="H13" s="169">
        <v>853.308</v>
      </c>
      <c r="I13" s="169">
        <v>853.56</v>
      </c>
      <c r="J13" s="170">
        <v>16.346391924135247</v>
      </c>
      <c r="K13" s="170">
        <v>16.80677281034725</v>
      </c>
      <c r="L13" s="171">
        <v>0.028164067541550653</v>
      </c>
      <c r="M13" s="168">
        <v>1.012</v>
      </c>
      <c r="N13" s="168">
        <v>1.009</v>
      </c>
      <c r="O13" s="167">
        <v>-0.0029644268774704496</v>
      </c>
    </row>
    <row r="14" spans="1:15" ht="15">
      <c r="A14" s="162" t="s">
        <v>65</v>
      </c>
      <c r="B14" s="163">
        <v>117858.8952478237</v>
      </c>
      <c r="C14" s="158">
        <v>111340.69625100786</v>
      </c>
      <c r="D14" s="164">
        <v>6</v>
      </c>
      <c r="E14" s="164">
        <v>6</v>
      </c>
      <c r="F14" s="165">
        <v>12522.634</v>
      </c>
      <c r="G14" s="165">
        <v>13458.571</v>
      </c>
      <c r="H14" s="165">
        <v>776.47</v>
      </c>
      <c r="I14" s="165">
        <v>787.287</v>
      </c>
      <c r="J14" s="166">
        <v>16.127646914884025</v>
      </c>
      <c r="K14" s="166">
        <v>17.09487264491856</v>
      </c>
      <c r="L14" s="167">
        <v>0.05997314643228546</v>
      </c>
      <c r="M14" s="168">
        <v>0.999</v>
      </c>
      <c r="N14" s="168">
        <v>1.026</v>
      </c>
      <c r="O14" s="167">
        <v>0.027027027027026973</v>
      </c>
    </row>
    <row r="15" spans="1:15" ht="15">
      <c r="A15" s="162" t="s">
        <v>64</v>
      </c>
      <c r="B15" s="163">
        <v>182634.85908343433</v>
      </c>
      <c r="C15" s="158">
        <v>168578.19796673473</v>
      </c>
      <c r="D15" s="164">
        <v>8</v>
      </c>
      <c r="E15" s="164">
        <v>8</v>
      </c>
      <c r="F15" s="165">
        <v>18133.253</v>
      </c>
      <c r="G15" s="165">
        <v>18931.977</v>
      </c>
      <c r="H15" s="165">
        <v>1093.555</v>
      </c>
      <c r="I15" s="165">
        <v>1081.364</v>
      </c>
      <c r="J15" s="166">
        <v>16.581930492750708</v>
      </c>
      <c r="K15" s="166">
        <v>17.50749701303169</v>
      </c>
      <c r="L15" s="167">
        <v>0.055817778315113475</v>
      </c>
      <c r="M15" s="168">
        <v>1.027</v>
      </c>
      <c r="N15" s="168">
        <v>1.051</v>
      </c>
      <c r="O15" s="167">
        <v>0.023369036027263812</v>
      </c>
    </row>
    <row r="16" spans="1:15" ht="15">
      <c r="A16" s="162" t="s">
        <v>59</v>
      </c>
      <c r="B16" s="163">
        <v>275964.0087648779</v>
      </c>
      <c r="C16" s="158">
        <v>261527.67682723815</v>
      </c>
      <c r="D16" s="164">
        <v>18</v>
      </c>
      <c r="E16" s="164">
        <v>17</v>
      </c>
      <c r="F16" s="165">
        <v>30277.67</v>
      </c>
      <c r="G16" s="165">
        <v>27717.722</v>
      </c>
      <c r="H16" s="165">
        <v>1925.32</v>
      </c>
      <c r="I16" s="165">
        <v>1759.86</v>
      </c>
      <c r="J16" s="166">
        <v>15.726045540481582</v>
      </c>
      <c r="K16" s="166">
        <v>15.749958519427684</v>
      </c>
      <c r="L16" s="167">
        <v>0.0015205970811000835</v>
      </c>
      <c r="M16" s="168">
        <v>0.974</v>
      </c>
      <c r="N16" s="168">
        <v>0.945</v>
      </c>
      <c r="O16" s="167">
        <v>-0.029774127310061682</v>
      </c>
    </row>
    <row r="17" spans="1:15" ht="15">
      <c r="A17" s="162" t="s">
        <v>70</v>
      </c>
      <c r="B17" s="163">
        <v>162448.23989736225</v>
      </c>
      <c r="C17" s="158">
        <v>158596.30779214215</v>
      </c>
      <c r="D17" s="164">
        <v>8</v>
      </c>
      <c r="E17" s="164">
        <v>8</v>
      </c>
      <c r="F17" s="165">
        <v>11346.228</v>
      </c>
      <c r="G17" s="165">
        <v>11520.9</v>
      </c>
      <c r="H17" s="165">
        <v>684.54</v>
      </c>
      <c r="I17" s="165">
        <v>673.542</v>
      </c>
      <c r="J17" s="166">
        <v>16.5749671312122</v>
      </c>
      <c r="K17" s="166">
        <v>17.104946684839252</v>
      </c>
      <c r="L17" s="167">
        <v>0.03197469710989953</v>
      </c>
      <c r="M17" s="168">
        <v>1.027</v>
      </c>
      <c r="N17" s="168">
        <v>1.027</v>
      </c>
      <c r="O17" s="167">
        <v>0</v>
      </c>
    </row>
    <row r="18" spans="1:15" ht="15">
      <c r="A18" s="162" t="s">
        <v>61</v>
      </c>
      <c r="B18" s="163">
        <v>1191827.9253885406</v>
      </c>
      <c r="C18" s="158">
        <v>1095756.6540558783</v>
      </c>
      <c r="D18" s="164">
        <v>58</v>
      </c>
      <c r="E18" s="164">
        <v>57</v>
      </c>
      <c r="F18" s="165">
        <v>177351.381</v>
      </c>
      <c r="G18" s="165">
        <v>180732.996</v>
      </c>
      <c r="H18" s="165">
        <v>10258.588</v>
      </c>
      <c r="I18" s="165">
        <v>10085.191</v>
      </c>
      <c r="J18" s="166">
        <v>17.288088867590744</v>
      </c>
      <c r="K18" s="166">
        <v>17.92063194440244</v>
      </c>
      <c r="L18" s="167">
        <v>0.03658837490114353</v>
      </c>
      <c r="M18" s="168">
        <v>1.071</v>
      </c>
      <c r="N18" s="168">
        <v>1.076</v>
      </c>
      <c r="O18" s="167">
        <v>0.004668534080298992</v>
      </c>
    </row>
    <row r="19" spans="1:15" ht="15">
      <c r="A19" s="162" t="s">
        <v>58</v>
      </c>
      <c r="B19" s="163">
        <v>213296.82707579306</v>
      </c>
      <c r="C19" s="158">
        <v>182172.2686944858</v>
      </c>
      <c r="D19" s="164">
        <v>10</v>
      </c>
      <c r="E19" s="164">
        <v>10</v>
      </c>
      <c r="F19" s="165">
        <v>18604.042</v>
      </c>
      <c r="G19" s="165">
        <v>19740.594</v>
      </c>
      <c r="H19" s="165">
        <v>1151.612</v>
      </c>
      <c r="I19" s="165">
        <v>1184.715</v>
      </c>
      <c r="J19" s="166">
        <v>16.154783034563724</v>
      </c>
      <c r="K19" s="166">
        <v>16.662736607538523</v>
      </c>
      <c r="L19" s="167">
        <v>0.031442921386688694</v>
      </c>
      <c r="M19" s="168">
        <v>1.001</v>
      </c>
      <c r="N19" s="168">
        <v>1</v>
      </c>
      <c r="O19" s="167">
        <v>-0.0009990009990008542</v>
      </c>
    </row>
    <row r="20" spans="1:15" ht="15">
      <c r="A20" s="162" t="s">
        <v>63</v>
      </c>
      <c r="B20" s="163">
        <v>183452.46518003612</v>
      </c>
      <c r="C20" s="158">
        <v>175625.0232277803</v>
      </c>
      <c r="D20" s="164">
        <v>6</v>
      </c>
      <c r="E20" s="164">
        <v>6</v>
      </c>
      <c r="F20" s="165">
        <v>15323.739</v>
      </c>
      <c r="G20" s="165">
        <v>16077.702</v>
      </c>
      <c r="H20" s="165">
        <v>944.568</v>
      </c>
      <c r="I20" s="165">
        <v>999.492</v>
      </c>
      <c r="J20" s="166">
        <v>16.223013059938513</v>
      </c>
      <c r="K20" s="166">
        <v>16.08587362380089</v>
      </c>
      <c r="L20" s="167">
        <v>-0.008453388752812985</v>
      </c>
      <c r="M20" s="168">
        <v>1.005</v>
      </c>
      <c r="N20" s="168">
        <v>0.965</v>
      </c>
      <c r="O20" s="167">
        <v>-0.03980099502487555</v>
      </c>
    </row>
    <row r="21" spans="1:15" ht="15">
      <c r="A21" s="172" t="s">
        <v>66</v>
      </c>
      <c r="B21" s="163">
        <v>124214.93801088748</v>
      </c>
      <c r="C21" s="158">
        <v>119649.83346856393</v>
      </c>
      <c r="D21" s="173">
        <v>9</v>
      </c>
      <c r="E21" s="173">
        <v>8</v>
      </c>
      <c r="F21" s="174">
        <v>14083.466</v>
      </c>
      <c r="G21" s="174">
        <v>13378.607</v>
      </c>
      <c r="H21" s="174">
        <v>919.983</v>
      </c>
      <c r="I21" s="174">
        <v>895.804</v>
      </c>
      <c r="J21" s="175">
        <v>15.308398089964706</v>
      </c>
      <c r="K21" s="175">
        <v>14.934748002911352</v>
      </c>
      <c r="L21" s="176">
        <v>-0.02440817679664975</v>
      </c>
      <c r="M21" s="168">
        <v>0.948</v>
      </c>
      <c r="N21" s="168">
        <v>0.896</v>
      </c>
      <c r="O21" s="176">
        <v>-0.05485232067510537</v>
      </c>
    </row>
    <row r="22" spans="1:15" ht="15">
      <c r="A22" s="177" t="s">
        <v>7</v>
      </c>
      <c r="B22" s="178">
        <v>6206201.592800038</v>
      </c>
      <c r="C22" s="179">
        <v>5788718.174926178</v>
      </c>
      <c r="D22" s="178">
        <v>328</v>
      </c>
      <c r="E22" s="178">
        <v>322</v>
      </c>
      <c r="J22" s="180">
        <v>16.145361298814137</v>
      </c>
      <c r="K22" s="180">
        <v>16.660958535022008</v>
      </c>
      <c r="L22" s="176">
        <v>0.031934697939880685</v>
      </c>
      <c r="M22" s="181">
        <v>1</v>
      </c>
      <c r="N22" s="181">
        <v>1</v>
      </c>
      <c r="O22" s="176">
        <v>0</v>
      </c>
    </row>
    <row r="23" spans="1:5" ht="15">
      <c r="A23" s="143"/>
      <c r="E23" s="182"/>
    </row>
    <row r="24" spans="1:19" ht="20.25">
      <c r="A24" s="215" t="s">
        <v>124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O24" s="215" t="s">
        <v>131</v>
      </c>
      <c r="P24" s="3"/>
      <c r="Q24" s="3"/>
      <c r="R24" s="3"/>
      <c r="S24" s="3"/>
    </row>
    <row r="26" spans="1:19" ht="15">
      <c r="A26" s="145" t="s">
        <v>99</v>
      </c>
      <c r="B26" s="145" t="s">
        <v>112</v>
      </c>
      <c r="C26" s="145" t="s">
        <v>113</v>
      </c>
      <c r="D26" s="183" t="s">
        <v>117</v>
      </c>
      <c r="E26" s="184"/>
      <c r="F26" s="183" t="s">
        <v>118</v>
      </c>
      <c r="G26" s="183"/>
      <c r="H26" s="183" t="s">
        <v>119</v>
      </c>
      <c r="I26" s="183"/>
      <c r="J26" s="183"/>
      <c r="K26" s="149" t="s">
        <v>123</v>
      </c>
      <c r="L26" s="149"/>
      <c r="M26" s="185"/>
      <c r="O26" s="208" t="s">
        <v>126</v>
      </c>
      <c r="P26" s="208" t="s">
        <v>126</v>
      </c>
      <c r="Q26" s="208" t="s">
        <v>127</v>
      </c>
      <c r="R26" s="208" t="s">
        <v>128</v>
      </c>
      <c r="S26" s="208" t="s">
        <v>130</v>
      </c>
    </row>
    <row r="27" spans="1:19" ht="15">
      <c r="A27" s="150" t="s">
        <v>106</v>
      </c>
      <c r="B27" s="186" t="s">
        <v>120</v>
      </c>
      <c r="C27" s="186" t="s">
        <v>120</v>
      </c>
      <c r="D27" s="187" t="s">
        <v>121</v>
      </c>
      <c r="E27" s="187" t="s">
        <v>122</v>
      </c>
      <c r="F27" s="187" t="s">
        <v>121</v>
      </c>
      <c r="G27" s="187" t="s">
        <v>122</v>
      </c>
      <c r="H27" s="187" t="s">
        <v>121</v>
      </c>
      <c r="I27" s="187" t="s">
        <v>122</v>
      </c>
      <c r="J27" s="153" t="s">
        <v>129</v>
      </c>
      <c r="K27" s="188" t="s">
        <v>112</v>
      </c>
      <c r="L27" s="188" t="s">
        <v>113</v>
      </c>
      <c r="M27" s="189" t="s">
        <v>129</v>
      </c>
      <c r="O27" s="209" t="s">
        <v>111</v>
      </c>
      <c r="P27" s="209" t="s">
        <v>112</v>
      </c>
      <c r="Q27" s="209" t="s">
        <v>113</v>
      </c>
      <c r="R27" s="209" t="s">
        <v>113</v>
      </c>
      <c r="S27" s="209" t="s">
        <v>42</v>
      </c>
    </row>
    <row r="28" spans="1:19" ht="15">
      <c r="A28" s="155" t="s">
        <v>114</v>
      </c>
      <c r="B28" s="157">
        <v>2513960.626564076</v>
      </c>
      <c r="C28" s="157">
        <v>2317139.771231081</v>
      </c>
      <c r="D28" s="191">
        <v>0.9206</v>
      </c>
      <c r="E28" s="191">
        <v>0.9186</v>
      </c>
      <c r="F28" s="190">
        <v>0.9206</v>
      </c>
      <c r="G28" s="190">
        <v>0.9186</v>
      </c>
      <c r="H28" s="192">
        <v>0.923</v>
      </c>
      <c r="I28" s="192">
        <v>0.917</v>
      </c>
      <c r="J28" s="204">
        <v>-0.00650054171180936</v>
      </c>
      <c r="K28" s="193">
        <v>0.951</v>
      </c>
      <c r="L28" s="193">
        <v>0.957</v>
      </c>
      <c r="M28" s="161">
        <v>0.006309148264984188</v>
      </c>
      <c r="N28" s="117"/>
      <c r="O28" s="193">
        <v>0.956</v>
      </c>
      <c r="P28" s="193">
        <v>0.956</v>
      </c>
      <c r="Q28" s="193">
        <v>0.957</v>
      </c>
      <c r="R28" s="193">
        <f>AVERAGE(O28:Q28)</f>
        <v>0.9563333333333333</v>
      </c>
      <c r="S28" s="211">
        <f>(R28-P28)/P28</f>
        <v>0.0003486750348674651</v>
      </c>
    </row>
    <row r="29" spans="1:19" ht="15">
      <c r="A29" s="162" t="s">
        <v>115</v>
      </c>
      <c r="B29" s="164">
        <v>142410.69687807516</v>
      </c>
      <c r="C29" s="164">
        <v>124654.57761687176</v>
      </c>
      <c r="D29" s="195">
        <v>1.1095</v>
      </c>
      <c r="E29" s="195">
        <v>1.1143</v>
      </c>
      <c r="F29" s="194">
        <v>1.161268188254332</v>
      </c>
      <c r="G29" s="194">
        <v>1.1662499237349957</v>
      </c>
      <c r="H29" s="168">
        <v>1.165</v>
      </c>
      <c r="I29" s="168">
        <v>1.164</v>
      </c>
      <c r="J29" s="171">
        <v>-0.0008583690987125081</v>
      </c>
      <c r="K29" s="168">
        <v>1.165</v>
      </c>
      <c r="L29" s="168">
        <v>1.164</v>
      </c>
      <c r="M29" s="167">
        <v>-0.0008583690987125081</v>
      </c>
      <c r="N29" s="117"/>
      <c r="O29" s="168">
        <v>1.15</v>
      </c>
      <c r="P29" s="168">
        <v>1.152</v>
      </c>
      <c r="Q29" s="168">
        <v>1.164</v>
      </c>
      <c r="R29" s="168">
        <f aca="true" t="shared" si="0" ref="R29:R43">AVERAGE(O29:Q29)</f>
        <v>1.155333333333333</v>
      </c>
      <c r="S29" s="212">
        <f aca="true" t="shared" si="1" ref="S29:S43">(R29-P29)/P29</f>
        <v>0.002893518518518393</v>
      </c>
    </row>
    <row r="30" spans="1:19" ht="15">
      <c r="A30" s="162" t="s">
        <v>116</v>
      </c>
      <c r="B30" s="164">
        <v>85851.28657487029</v>
      </c>
      <c r="C30" s="164">
        <v>77983.06659150077</v>
      </c>
      <c r="D30" s="195">
        <v>1.0448</v>
      </c>
      <c r="E30" s="195">
        <v>1.0565</v>
      </c>
      <c r="F30" s="194">
        <v>1.0935493493358504</v>
      </c>
      <c r="G30" s="194">
        <v>1.1057552224948604</v>
      </c>
      <c r="H30" s="168">
        <v>1.097</v>
      </c>
      <c r="I30" s="168">
        <v>1.104</v>
      </c>
      <c r="J30" s="171">
        <v>0.006381039197812299</v>
      </c>
      <c r="K30" s="168">
        <v>1.097</v>
      </c>
      <c r="L30" s="168">
        <v>1.104</v>
      </c>
      <c r="M30" s="167">
        <v>0.006381039197812299</v>
      </c>
      <c r="N30" s="117"/>
      <c r="O30" s="168">
        <v>1.053</v>
      </c>
      <c r="P30" s="168">
        <v>1.063</v>
      </c>
      <c r="Q30" s="168">
        <v>1.104</v>
      </c>
      <c r="R30" s="168">
        <f t="shared" si="0"/>
        <v>1.0733333333333333</v>
      </c>
      <c r="S30" s="212">
        <f t="shared" si="1"/>
        <v>0.009720915647538388</v>
      </c>
    </row>
    <row r="31" spans="1:19" ht="15">
      <c r="A31" s="162" t="s">
        <v>69</v>
      </c>
      <c r="B31" s="164">
        <v>138863.55154268522</v>
      </c>
      <c r="C31" s="164">
        <v>126261.23069949259</v>
      </c>
      <c r="D31" s="195">
        <v>0.9567</v>
      </c>
      <c r="E31" s="195">
        <v>0.9639</v>
      </c>
      <c r="F31" s="194">
        <v>1.001338689232014</v>
      </c>
      <c r="G31" s="194">
        <v>1.0088381059751972</v>
      </c>
      <c r="H31" s="168">
        <v>1.004</v>
      </c>
      <c r="I31" s="168">
        <v>1.007</v>
      </c>
      <c r="J31" s="171">
        <v>0.0029880478087649376</v>
      </c>
      <c r="K31" s="168">
        <v>0.952</v>
      </c>
      <c r="L31" s="168">
        <v>0.941</v>
      </c>
      <c r="M31" s="167">
        <v>-0.011554621848739455</v>
      </c>
      <c r="N31" s="117"/>
      <c r="O31" s="168">
        <v>0.983</v>
      </c>
      <c r="P31" s="168">
        <v>0.971</v>
      </c>
      <c r="Q31" s="168">
        <v>0.941</v>
      </c>
      <c r="R31" s="168">
        <f t="shared" si="0"/>
        <v>0.965</v>
      </c>
      <c r="S31" s="212">
        <f t="shared" si="1"/>
        <v>-0.00617919670442843</v>
      </c>
    </row>
    <row r="32" spans="1:19" ht="15">
      <c r="A32" s="162" t="s">
        <v>62</v>
      </c>
      <c r="B32" s="164">
        <v>148782.83600933422</v>
      </c>
      <c r="C32" s="164">
        <v>142653.35134163994</v>
      </c>
      <c r="D32" s="195">
        <v>0.9915</v>
      </c>
      <c r="E32" s="195">
        <v>0.9803</v>
      </c>
      <c r="F32" s="194">
        <v>1.0377624233025418</v>
      </c>
      <c r="G32" s="194">
        <v>1.026002692486239</v>
      </c>
      <c r="H32" s="168">
        <v>1.041</v>
      </c>
      <c r="I32" s="168">
        <v>1.024</v>
      </c>
      <c r="J32" s="171">
        <v>-0.016330451488952846</v>
      </c>
      <c r="K32" s="168">
        <v>1.033</v>
      </c>
      <c r="L32" s="168">
        <v>1.006</v>
      </c>
      <c r="M32" s="167">
        <v>-0.02613746369796699</v>
      </c>
      <c r="N32" s="117"/>
      <c r="O32" s="168">
        <v>1.035</v>
      </c>
      <c r="P32" s="168">
        <v>1.035</v>
      </c>
      <c r="Q32" s="168">
        <v>1.006</v>
      </c>
      <c r="R32" s="168">
        <f t="shared" si="0"/>
        <v>1.0253333333333332</v>
      </c>
      <c r="S32" s="212">
        <f t="shared" si="1"/>
        <v>-0.009339774557165906</v>
      </c>
    </row>
    <row r="33" spans="1:19" ht="15">
      <c r="A33" s="162" t="s">
        <v>68</v>
      </c>
      <c r="B33" s="164">
        <v>119967.2096055963</v>
      </c>
      <c r="C33" s="164">
        <v>168868.44586557188</v>
      </c>
      <c r="D33" s="195">
        <v>0.944</v>
      </c>
      <c r="E33" s="195">
        <v>0.9563</v>
      </c>
      <c r="F33" s="194">
        <v>0.9880461196143212</v>
      </c>
      <c r="G33" s="194">
        <v>1.0008837853969097</v>
      </c>
      <c r="H33" s="168">
        <v>0.991</v>
      </c>
      <c r="I33" s="168">
        <v>0.999</v>
      </c>
      <c r="J33" s="171">
        <v>0.008072653884964698</v>
      </c>
      <c r="K33" s="168">
        <v>1.038</v>
      </c>
      <c r="L33" s="168">
        <v>1.036</v>
      </c>
      <c r="M33" s="167">
        <v>-0.0019267822736031004</v>
      </c>
      <c r="N33" s="117"/>
      <c r="O33" s="168">
        <v>1.036</v>
      </c>
      <c r="P33" s="168">
        <v>1.038</v>
      </c>
      <c r="Q33" s="168">
        <v>1.036</v>
      </c>
      <c r="R33" s="168">
        <f t="shared" si="0"/>
        <v>1.0366666666666666</v>
      </c>
      <c r="S33" s="212">
        <f t="shared" si="1"/>
        <v>-0.001284521515735461</v>
      </c>
    </row>
    <row r="34" spans="1:19" ht="15">
      <c r="A34" s="162" t="s">
        <v>60</v>
      </c>
      <c r="B34" s="164">
        <v>448527.70788453164</v>
      </c>
      <c r="C34" s="164">
        <v>407611.007949763</v>
      </c>
      <c r="D34" s="195">
        <v>1.1234</v>
      </c>
      <c r="E34" s="195">
        <v>1.1294</v>
      </c>
      <c r="F34" s="194">
        <v>1.175816748702043</v>
      </c>
      <c r="G34" s="194">
        <v>1.182053902778699</v>
      </c>
      <c r="H34" s="168">
        <v>1.179</v>
      </c>
      <c r="I34" s="168">
        <v>1.18</v>
      </c>
      <c r="J34" s="171">
        <v>0.0008481764206953457</v>
      </c>
      <c r="K34" s="168">
        <v>1.097</v>
      </c>
      <c r="L34" s="168">
        <v>1.103</v>
      </c>
      <c r="M34" s="167">
        <v>0.005469462169553241</v>
      </c>
      <c r="N34" s="117"/>
      <c r="O34" s="168">
        <v>1.083</v>
      </c>
      <c r="P34" s="168">
        <v>1.085</v>
      </c>
      <c r="Q34" s="168">
        <v>1.103</v>
      </c>
      <c r="R34" s="168">
        <f t="shared" si="0"/>
        <v>1.0903333333333334</v>
      </c>
      <c r="S34" s="212">
        <f t="shared" si="1"/>
        <v>0.004915514592934021</v>
      </c>
    </row>
    <row r="35" spans="1:19" ht="15">
      <c r="A35" s="162" t="s">
        <v>67</v>
      </c>
      <c r="B35" s="164">
        <v>156139.51909211467</v>
      </c>
      <c r="C35" s="164">
        <v>150300.06534642534</v>
      </c>
      <c r="D35" s="195">
        <v>0.9201</v>
      </c>
      <c r="E35" s="195">
        <v>0.9415</v>
      </c>
      <c r="F35" s="194">
        <v>0.9630309689164588</v>
      </c>
      <c r="G35" s="194">
        <v>0.985393792691823</v>
      </c>
      <c r="H35" s="168">
        <v>0.966</v>
      </c>
      <c r="I35" s="168">
        <v>0.984</v>
      </c>
      <c r="J35" s="171">
        <v>0.01863354037267073</v>
      </c>
      <c r="K35" s="168">
        <v>1.012</v>
      </c>
      <c r="L35" s="168">
        <v>1.009</v>
      </c>
      <c r="M35" s="167">
        <v>-0.0029644268774704496</v>
      </c>
      <c r="N35" s="117"/>
      <c r="O35" s="168">
        <v>1.083</v>
      </c>
      <c r="P35" s="168">
        <v>1.085</v>
      </c>
      <c r="Q35" s="168">
        <v>1.103</v>
      </c>
      <c r="R35" s="168">
        <f t="shared" si="0"/>
        <v>1.0903333333333334</v>
      </c>
      <c r="S35" s="212">
        <f t="shared" si="1"/>
        <v>0.004915514592934021</v>
      </c>
    </row>
    <row r="36" spans="1:19" ht="15">
      <c r="A36" s="162" t="s">
        <v>65</v>
      </c>
      <c r="B36" s="164">
        <v>117858.8952478237</v>
      </c>
      <c r="C36" s="164">
        <v>111340.69625100786</v>
      </c>
      <c r="D36" s="195">
        <v>0.9373</v>
      </c>
      <c r="E36" s="195">
        <v>1.058</v>
      </c>
      <c r="F36" s="194">
        <v>0.9810335041467196</v>
      </c>
      <c r="G36" s="194">
        <v>1.1073251541879434</v>
      </c>
      <c r="H36" s="168">
        <v>0.984</v>
      </c>
      <c r="I36" s="168">
        <v>1.105</v>
      </c>
      <c r="J36" s="171">
        <v>0.12296747967479682</v>
      </c>
      <c r="K36" s="168">
        <v>0.999</v>
      </c>
      <c r="L36" s="168">
        <v>1.026</v>
      </c>
      <c r="M36" s="167">
        <v>0.027027027027026973</v>
      </c>
      <c r="N36" s="117"/>
      <c r="O36" s="168">
        <v>0.99</v>
      </c>
      <c r="P36" s="168">
        <v>0.994</v>
      </c>
      <c r="Q36" s="168">
        <v>1.026</v>
      </c>
      <c r="R36" s="168">
        <f t="shared" si="0"/>
        <v>1.0033333333333332</v>
      </c>
      <c r="S36" s="212">
        <f t="shared" si="1"/>
        <v>0.009389671361502207</v>
      </c>
    </row>
    <row r="37" spans="1:19" ht="15">
      <c r="A37" s="162" t="s">
        <v>64</v>
      </c>
      <c r="B37" s="164">
        <v>182634.85908343433</v>
      </c>
      <c r="C37" s="164">
        <v>168578.19796673473</v>
      </c>
      <c r="D37" s="195">
        <v>1.0475</v>
      </c>
      <c r="E37" s="195">
        <v>1.0781</v>
      </c>
      <c r="F37" s="194">
        <v>1.0963753287033917</v>
      </c>
      <c r="G37" s="194">
        <v>1.1283622388752572</v>
      </c>
      <c r="H37" s="168">
        <v>1.1</v>
      </c>
      <c r="I37" s="168">
        <v>1.126</v>
      </c>
      <c r="J37" s="171">
        <v>0.023636363636363455</v>
      </c>
      <c r="K37" s="168">
        <v>1.027</v>
      </c>
      <c r="L37" s="168">
        <v>1.051</v>
      </c>
      <c r="M37" s="167">
        <v>0.023369036027263812</v>
      </c>
      <c r="N37" s="117"/>
      <c r="O37" s="168">
        <v>1.035</v>
      </c>
      <c r="P37" s="168">
        <v>1.034</v>
      </c>
      <c r="Q37" s="168">
        <v>1.051</v>
      </c>
      <c r="R37" s="168">
        <f t="shared" si="0"/>
        <v>1.04</v>
      </c>
      <c r="S37" s="212">
        <f t="shared" si="1"/>
        <v>0.005802707930367509</v>
      </c>
    </row>
    <row r="38" spans="1:19" ht="15">
      <c r="A38" s="162" t="s">
        <v>59</v>
      </c>
      <c r="B38" s="164">
        <v>275964.0087648779</v>
      </c>
      <c r="C38" s="164">
        <v>261527.67682723815</v>
      </c>
      <c r="D38" s="195">
        <v>0.9621</v>
      </c>
      <c r="E38" s="195">
        <v>0.9586</v>
      </c>
      <c r="F38" s="194">
        <v>1.0069906479670958</v>
      </c>
      <c r="G38" s="194">
        <v>1.0032910139929703</v>
      </c>
      <c r="H38" s="168">
        <v>1.01</v>
      </c>
      <c r="I38" s="168">
        <v>1.001</v>
      </c>
      <c r="J38" s="171">
        <v>-0.00891089108910903</v>
      </c>
      <c r="K38" s="168">
        <v>0.974</v>
      </c>
      <c r="L38" s="168">
        <v>0.945</v>
      </c>
      <c r="M38" s="167">
        <v>-0.029774127310061682</v>
      </c>
      <c r="N38" s="117"/>
      <c r="O38" s="168">
        <v>0.981</v>
      </c>
      <c r="P38" s="168">
        <v>0.98</v>
      </c>
      <c r="Q38" s="168">
        <v>0.945</v>
      </c>
      <c r="R38" s="168">
        <f t="shared" si="0"/>
        <v>0.9686666666666666</v>
      </c>
      <c r="S38" s="212">
        <f t="shared" si="1"/>
        <v>-0.011564625850340222</v>
      </c>
    </row>
    <row r="39" spans="1:19" ht="15">
      <c r="A39" s="162" t="s">
        <v>70</v>
      </c>
      <c r="B39" s="164">
        <v>162448.23989736225</v>
      </c>
      <c r="C39" s="164">
        <v>158596.30779214215</v>
      </c>
      <c r="D39" s="195">
        <v>0.9166</v>
      </c>
      <c r="E39" s="195">
        <v>0.9233</v>
      </c>
      <c r="F39" s="194">
        <v>0.9593676623289056</v>
      </c>
      <c r="G39" s="194">
        <v>0.9663452881490815</v>
      </c>
      <c r="H39" s="168">
        <v>0.962</v>
      </c>
      <c r="I39" s="168">
        <v>0.965</v>
      </c>
      <c r="J39" s="171">
        <v>0.0031185031185030354</v>
      </c>
      <c r="K39" s="168">
        <v>1.027</v>
      </c>
      <c r="L39" s="168">
        <v>1.027</v>
      </c>
      <c r="M39" s="167">
        <v>0</v>
      </c>
      <c r="N39" s="117"/>
      <c r="O39" s="168">
        <v>1.039</v>
      </c>
      <c r="P39" s="168">
        <v>1.037</v>
      </c>
      <c r="Q39" s="168">
        <v>1.027</v>
      </c>
      <c r="R39" s="168">
        <f t="shared" si="0"/>
        <v>1.0343333333333333</v>
      </c>
      <c r="S39" s="212">
        <f t="shared" si="1"/>
        <v>-0.002571520411443197</v>
      </c>
    </row>
    <row r="40" spans="1:19" ht="15">
      <c r="A40" s="162" t="s">
        <v>61</v>
      </c>
      <c r="B40" s="164">
        <v>1191827.9253885406</v>
      </c>
      <c r="C40" s="164">
        <v>1095756.6540558783</v>
      </c>
      <c r="D40" s="195">
        <v>1.0151</v>
      </c>
      <c r="E40" s="195">
        <v>1.0183</v>
      </c>
      <c r="F40" s="194">
        <v>1.0624635762928998</v>
      </c>
      <c r="G40" s="194">
        <v>1.0657742953776774</v>
      </c>
      <c r="H40" s="168">
        <v>1.066</v>
      </c>
      <c r="I40" s="168">
        <v>1.064</v>
      </c>
      <c r="J40" s="171">
        <v>-0.0018761726078799779</v>
      </c>
      <c r="K40" s="168">
        <v>1.071</v>
      </c>
      <c r="L40" s="168">
        <v>1.076</v>
      </c>
      <c r="M40" s="167">
        <v>0.004668534080298992</v>
      </c>
      <c r="N40" s="117"/>
      <c r="O40" s="168">
        <v>1.077</v>
      </c>
      <c r="P40" s="168">
        <v>1.074</v>
      </c>
      <c r="Q40" s="168">
        <v>1.076</v>
      </c>
      <c r="R40" s="168">
        <f t="shared" si="0"/>
        <v>1.0756666666666665</v>
      </c>
      <c r="S40" s="212">
        <f t="shared" si="1"/>
        <v>0.0015518311607695373</v>
      </c>
    </row>
    <row r="41" spans="1:19" ht="15">
      <c r="A41" s="162" t="s">
        <v>58</v>
      </c>
      <c r="B41" s="164">
        <v>213296.82707579306</v>
      </c>
      <c r="C41" s="164">
        <v>182172.2686944858</v>
      </c>
      <c r="D41" s="195">
        <v>0.9289</v>
      </c>
      <c r="E41" s="195">
        <v>0.9361</v>
      </c>
      <c r="F41" s="194">
        <v>0.9722415683365921</v>
      </c>
      <c r="G41" s="194">
        <v>0.9797420385967239</v>
      </c>
      <c r="H41" s="168">
        <v>0.975</v>
      </c>
      <c r="I41" s="168">
        <v>0.978</v>
      </c>
      <c r="J41" s="171">
        <v>0.003076923076922977</v>
      </c>
      <c r="K41" s="168">
        <v>1.001</v>
      </c>
      <c r="L41" s="168">
        <v>1</v>
      </c>
      <c r="M41" s="167">
        <v>-0.0009990009990008542</v>
      </c>
      <c r="N41" s="117"/>
      <c r="O41" s="168">
        <v>0.999</v>
      </c>
      <c r="P41" s="168">
        <v>1</v>
      </c>
      <c r="Q41" s="168">
        <v>1</v>
      </c>
      <c r="R41" s="168">
        <f t="shared" si="0"/>
        <v>0.9996666666666667</v>
      </c>
      <c r="S41" s="212">
        <f t="shared" si="1"/>
        <v>-0.0003333333333332966</v>
      </c>
    </row>
    <row r="42" spans="1:19" ht="15">
      <c r="A42" s="162" t="s">
        <v>63</v>
      </c>
      <c r="B42" s="164">
        <v>183452.46518003612</v>
      </c>
      <c r="C42" s="164">
        <v>175625.0232277803</v>
      </c>
      <c r="D42" s="195">
        <v>0.9152</v>
      </c>
      <c r="E42" s="195">
        <v>0.9566</v>
      </c>
      <c r="F42" s="194">
        <v>0.9579023396938844</v>
      </c>
      <c r="G42" s="194">
        <v>1.0011977717355263</v>
      </c>
      <c r="H42" s="168">
        <v>0.961</v>
      </c>
      <c r="I42" s="168">
        <v>0.999</v>
      </c>
      <c r="J42" s="171">
        <v>0.03954214360041619</v>
      </c>
      <c r="K42" s="168">
        <v>1.005</v>
      </c>
      <c r="L42" s="168">
        <v>0.965</v>
      </c>
      <c r="M42" s="167">
        <v>-0.03980099502487555</v>
      </c>
      <c r="N42" s="117"/>
      <c r="O42" s="168">
        <v>1.014</v>
      </c>
      <c r="P42" s="168">
        <v>1.014</v>
      </c>
      <c r="Q42" s="168">
        <v>0.965</v>
      </c>
      <c r="R42" s="168">
        <f t="shared" si="0"/>
        <v>0.9976666666666666</v>
      </c>
      <c r="S42" s="212">
        <f t="shared" si="1"/>
        <v>-0.01610782380013158</v>
      </c>
    </row>
    <row r="43" spans="1:19" ht="15">
      <c r="A43" s="172" t="s">
        <v>66</v>
      </c>
      <c r="B43" s="173">
        <v>124214.93801088748</v>
      </c>
      <c r="C43" s="173">
        <v>119649.83346856393</v>
      </c>
      <c r="D43" s="197">
        <v>0.966</v>
      </c>
      <c r="E43" s="197">
        <v>0.9223</v>
      </c>
      <c r="F43" s="196">
        <v>1.011072618164655</v>
      </c>
      <c r="G43" s="196">
        <v>0.9652986670203595</v>
      </c>
      <c r="H43" s="168">
        <v>1.014</v>
      </c>
      <c r="I43" s="168">
        <v>0.963</v>
      </c>
      <c r="J43" s="205">
        <v>-0.050295857988165715</v>
      </c>
      <c r="K43" s="168">
        <v>0.948</v>
      </c>
      <c r="L43" s="168">
        <v>0.896</v>
      </c>
      <c r="M43" s="176">
        <v>-0.05485232067510537</v>
      </c>
      <c r="N43" s="117"/>
      <c r="O43" s="210">
        <v>0.941</v>
      </c>
      <c r="P43" s="210">
        <v>0.942</v>
      </c>
      <c r="Q43" s="210">
        <v>0.896</v>
      </c>
      <c r="R43" s="210">
        <f t="shared" si="0"/>
        <v>0.9263333333333333</v>
      </c>
      <c r="S43" s="213">
        <f t="shared" si="1"/>
        <v>-0.016631280962491092</v>
      </c>
    </row>
    <row r="44" spans="1:13" ht="15">
      <c r="A44" s="177" t="s">
        <v>7</v>
      </c>
      <c r="B44" s="178">
        <v>6206201.592800038</v>
      </c>
      <c r="C44" s="178">
        <v>5788718.174926178</v>
      </c>
      <c r="F44" s="198">
        <v>0.9970542216617423</v>
      </c>
      <c r="G44" s="198">
        <v>1.0018820371163628</v>
      </c>
      <c r="H44" s="181">
        <v>1</v>
      </c>
      <c r="I44" s="181">
        <v>1</v>
      </c>
      <c r="J44" s="176">
        <v>0</v>
      </c>
      <c r="K44" s="181">
        <v>1.0061455872988034</v>
      </c>
      <c r="L44" s="181">
        <v>1.0065327859816522</v>
      </c>
      <c r="M44" s="176">
        <v>0.00038483365403241265</v>
      </c>
    </row>
    <row r="45" spans="4:5" ht="7.5" customHeight="1">
      <c r="D45" s="117"/>
      <c r="E45" s="117"/>
    </row>
    <row r="46" spans="4:7" ht="15">
      <c r="D46" s="199"/>
      <c r="E46" s="117"/>
      <c r="F46" s="200">
        <v>155.23</v>
      </c>
      <c r="G46" s="200">
        <v>157.82</v>
      </c>
    </row>
    <row r="47" spans="4:7" ht="15">
      <c r="D47" s="199"/>
      <c r="E47" s="117"/>
      <c r="F47" s="200">
        <v>148.31</v>
      </c>
      <c r="G47" s="200">
        <v>150.79</v>
      </c>
    </row>
    <row r="48" spans="4:7" ht="15">
      <c r="D48" s="117"/>
      <c r="E48" s="117"/>
      <c r="F48" s="202"/>
      <c r="G48" s="203"/>
    </row>
    <row r="49" spans="2:5" ht="15">
      <c r="B49" s="22"/>
      <c r="C49" s="22"/>
      <c r="D49" s="199"/>
      <c r="E49" s="117"/>
    </row>
    <row r="50" spans="2:5" ht="15">
      <c r="B50" s="22"/>
      <c r="C50" s="22"/>
      <c r="D50" s="117"/>
      <c r="E50" s="117"/>
    </row>
    <row r="51" spans="2:5" ht="15">
      <c r="B51" s="22"/>
      <c r="C51" s="22"/>
      <c r="D51" s="117"/>
      <c r="E51" s="117"/>
    </row>
    <row r="52" spans="2:5" ht="15">
      <c r="B52" s="22"/>
      <c r="C52" s="22"/>
      <c r="D52" s="117"/>
      <c r="E52" s="117"/>
    </row>
    <row r="53" spans="2:5" ht="15">
      <c r="B53" s="22"/>
      <c r="C53" s="22"/>
      <c r="D53" s="117"/>
      <c r="E53" s="117"/>
    </row>
    <row r="54" spans="2:5" ht="15">
      <c r="B54" s="22"/>
      <c r="C54" s="22"/>
      <c r="D54" s="199"/>
      <c r="E54" s="117"/>
    </row>
    <row r="55" spans="2:5" ht="15">
      <c r="B55" s="22"/>
      <c r="C55" s="22"/>
      <c r="D55" s="117"/>
      <c r="E55" s="117"/>
    </row>
    <row r="56" spans="2:5" ht="15">
      <c r="B56" s="22"/>
      <c r="C56" s="22"/>
      <c r="D56" s="117"/>
      <c r="E56" s="117"/>
    </row>
    <row r="57" spans="2:5" ht="15">
      <c r="B57" s="22"/>
      <c r="C57" s="22"/>
      <c r="D57" s="117"/>
      <c r="E57" s="117"/>
    </row>
    <row r="58" spans="2:5" ht="15">
      <c r="B58" s="22"/>
      <c r="C58" s="22"/>
      <c r="D58" s="117"/>
      <c r="E58" s="117"/>
    </row>
    <row r="59" spans="2:5" ht="15">
      <c r="B59" s="22"/>
      <c r="C59" s="22"/>
      <c r="D59" s="117"/>
      <c r="E59" s="117"/>
    </row>
    <row r="60" spans="2:5" ht="15">
      <c r="B60" s="22"/>
      <c r="C60" s="22"/>
      <c r="D60" s="117"/>
      <c r="E60" s="117"/>
    </row>
    <row r="61" spans="2:3" ht="15">
      <c r="B61" s="22"/>
      <c r="C61" s="22"/>
    </row>
    <row r="62" spans="2:3" ht="15">
      <c r="B62" s="22"/>
      <c r="C62" s="22"/>
    </row>
    <row r="63" spans="2:3" ht="15">
      <c r="B63" s="22"/>
      <c r="C63" s="22"/>
    </row>
    <row r="64" spans="2:3" ht="15">
      <c r="B64" s="22"/>
      <c r="C64" s="22"/>
    </row>
    <row r="65" spans="2:3" ht="15">
      <c r="B65" s="22"/>
      <c r="C65" s="22"/>
    </row>
  </sheetData>
  <sheetProtection/>
  <printOptions/>
  <pageMargins left="0.39" right="0.37" top="0.54" bottom="0.75" header="0.3" footer="0.3"/>
  <pageSetup fitToHeight="1" fitToWidth="1" horizontalDpi="600" verticalDpi="600" orientation="landscape" scale="70" r:id="rId1"/>
  <headerFooter>
    <oddFooter>&amp;LCHSRA, UW - Madison&amp;R&amp;D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L38"/>
  <sheetViews>
    <sheetView zoomScalePageLayoutView="0" workbookViewId="0" topLeftCell="A1">
      <selection activeCell="A33" sqref="A33"/>
    </sheetView>
  </sheetViews>
  <sheetFormatPr defaultColWidth="9.140625" defaultRowHeight="15"/>
  <sheetData>
    <row r="33" spans="2:12" ht="15">
      <c r="B33" s="206">
        <v>1</v>
      </c>
      <c r="C33" s="201" t="s">
        <v>114</v>
      </c>
      <c r="D33" s="201"/>
      <c r="E33" s="206">
        <v>5</v>
      </c>
      <c r="F33" s="201" t="s">
        <v>62</v>
      </c>
      <c r="G33" s="201"/>
      <c r="H33" s="206">
        <v>9</v>
      </c>
      <c r="I33" s="201" t="s">
        <v>65</v>
      </c>
      <c r="J33" s="201"/>
      <c r="K33" s="206">
        <v>13</v>
      </c>
      <c r="L33" s="201" t="s">
        <v>61</v>
      </c>
    </row>
    <row r="34" spans="2:12" ht="15">
      <c r="B34" s="206">
        <v>2</v>
      </c>
      <c r="C34" s="201" t="s">
        <v>115</v>
      </c>
      <c r="D34" s="201"/>
      <c r="E34" s="206">
        <v>6</v>
      </c>
      <c r="F34" s="201" t="s">
        <v>68</v>
      </c>
      <c r="G34" s="201"/>
      <c r="H34" s="206">
        <v>10</v>
      </c>
      <c r="I34" s="201" t="s">
        <v>64</v>
      </c>
      <c r="J34" s="201"/>
      <c r="K34" s="206">
        <v>14</v>
      </c>
      <c r="L34" s="201" t="s">
        <v>58</v>
      </c>
    </row>
    <row r="35" spans="2:12" ht="15">
      <c r="B35" s="206">
        <v>3</v>
      </c>
      <c r="C35" s="201" t="s">
        <v>116</v>
      </c>
      <c r="D35" s="201"/>
      <c r="E35" s="206">
        <v>7</v>
      </c>
      <c r="F35" s="201" t="s">
        <v>60</v>
      </c>
      <c r="G35" s="201"/>
      <c r="H35" s="206">
        <v>11</v>
      </c>
      <c r="I35" s="201" t="s">
        <v>59</v>
      </c>
      <c r="J35" s="201"/>
      <c r="K35" s="206">
        <v>15</v>
      </c>
      <c r="L35" s="201" t="s">
        <v>63</v>
      </c>
    </row>
    <row r="36" spans="2:12" ht="15">
      <c r="B36" s="206">
        <v>4</v>
      </c>
      <c r="C36" s="201" t="s">
        <v>69</v>
      </c>
      <c r="D36" s="201"/>
      <c r="E36" s="206">
        <v>8</v>
      </c>
      <c r="F36" s="201" t="s">
        <v>67</v>
      </c>
      <c r="G36" s="201"/>
      <c r="H36" s="206">
        <v>12</v>
      </c>
      <c r="I36" s="201" t="s">
        <v>70</v>
      </c>
      <c r="J36" s="201"/>
      <c r="K36" s="206">
        <v>16</v>
      </c>
      <c r="L36" s="201" t="s">
        <v>66</v>
      </c>
    </row>
    <row r="38" ht="15">
      <c r="A38" s="207" t="s">
        <v>125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2"/>
  <headerFooter>
    <oddFooter>&amp;LCHSRA, UW - Madison&amp;R&amp;D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8"/>
  <sheetViews>
    <sheetView zoomScalePageLayoutView="0" workbookViewId="0" topLeftCell="W1">
      <pane ySplit="5" topLeftCell="A6" activePane="bottomLeft" state="frozen"/>
      <selection pane="topLeft" activeCell="A1" sqref="A1"/>
      <selection pane="bottomLeft" activeCell="AE6" sqref="AE6"/>
    </sheetView>
  </sheetViews>
  <sheetFormatPr defaultColWidth="0" defaultRowHeight="15"/>
  <cols>
    <col min="1" max="1" width="8.00390625" style="0" customWidth="1"/>
    <col min="2" max="2" width="40.140625" style="0" customWidth="1"/>
    <col min="3" max="3" width="9.140625" style="0" hidden="1" customWidth="1"/>
    <col min="4" max="4" width="13.28125" style="0" customWidth="1"/>
    <col min="5" max="5" width="17.28125" style="0" hidden="1" customWidth="1"/>
    <col min="6" max="7" width="9.140625" style="0" hidden="1" customWidth="1"/>
    <col min="8" max="8" width="9.140625" style="0" customWidth="1"/>
    <col min="9" max="10" width="9.140625" style="0" hidden="1" customWidth="1"/>
    <col min="11" max="11" width="11.57421875" style="0" hidden="1" customWidth="1"/>
    <col min="12" max="12" width="13.140625" style="0" customWidth="1"/>
    <col min="13" max="14" width="9.140625" style="0" customWidth="1"/>
    <col min="15" max="22" width="9.140625" style="0" hidden="1" customWidth="1"/>
    <col min="23" max="235" width="9.140625" style="0" customWidth="1"/>
    <col min="236" max="236" width="8.00390625" style="0" customWidth="1"/>
    <col min="237" max="237" width="40.140625" style="0" customWidth="1"/>
    <col min="238" max="238" width="0" style="0" hidden="1" customWidth="1"/>
    <col min="239" max="239" width="13.28125" style="0" customWidth="1"/>
    <col min="240" max="242" width="0" style="0" hidden="1" customWidth="1"/>
    <col min="243" max="245" width="9.140625" style="0" customWidth="1"/>
    <col min="246" max="246" width="0" style="0" hidden="1" customWidth="1"/>
    <col min="247" max="247" width="13.140625" style="0" customWidth="1"/>
    <col min="248" max="252" width="9.140625" style="0" customWidth="1"/>
    <col min="253" max="16384" width="0" style="0" hidden="1" customWidth="1"/>
  </cols>
  <sheetData>
    <row r="1" spans="1:35" ht="23.25">
      <c r="A1" s="66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ht="10.5" customHeight="1" thickBot="1"/>
    <row r="3" spans="13:35" ht="33" customHeight="1">
      <c r="M3" s="217" t="s">
        <v>132</v>
      </c>
      <c r="N3" s="218"/>
      <c r="O3" s="219">
        <v>150</v>
      </c>
      <c r="P3" s="220">
        <v>170</v>
      </c>
      <c r="Q3" s="221"/>
      <c r="R3" s="249" t="s">
        <v>133</v>
      </c>
      <c r="S3" s="222"/>
      <c r="T3" s="222"/>
      <c r="U3" s="223"/>
      <c r="V3" s="247"/>
      <c r="W3" s="289" t="s">
        <v>134</v>
      </c>
      <c r="X3" s="290"/>
      <c r="Y3" s="290"/>
      <c r="Z3" s="290"/>
      <c r="AA3" s="291"/>
      <c r="AB3" s="250" t="s">
        <v>135</v>
      </c>
      <c r="AC3" s="251"/>
      <c r="AD3" s="251"/>
      <c r="AE3" s="252"/>
      <c r="AF3" s="250" t="s">
        <v>136</v>
      </c>
      <c r="AG3" s="251"/>
      <c r="AH3" s="251"/>
      <c r="AI3" s="252"/>
    </row>
    <row r="4" spans="13:35" ht="83.25" customHeight="1" thickBot="1">
      <c r="M4" s="292" t="s">
        <v>7</v>
      </c>
      <c r="N4" s="224" t="s">
        <v>137</v>
      </c>
      <c r="O4" s="286" t="s">
        <v>138</v>
      </c>
      <c r="P4" s="287"/>
      <c r="Q4" s="288"/>
      <c r="R4" s="225" t="s">
        <v>139</v>
      </c>
      <c r="S4" s="102" t="s">
        <v>140</v>
      </c>
      <c r="T4" s="103" t="s">
        <v>141</v>
      </c>
      <c r="U4" s="103" t="s">
        <v>142</v>
      </c>
      <c r="V4" s="248" t="s">
        <v>607</v>
      </c>
      <c r="W4" s="225" t="s">
        <v>139</v>
      </c>
      <c r="X4" s="102" t="s">
        <v>140</v>
      </c>
      <c r="Y4" s="103" t="s">
        <v>141</v>
      </c>
      <c r="Z4" s="103" t="s">
        <v>143</v>
      </c>
      <c r="AA4" s="226" t="s">
        <v>607</v>
      </c>
      <c r="AB4" s="225" t="s">
        <v>140</v>
      </c>
      <c r="AC4" s="103" t="s">
        <v>141</v>
      </c>
      <c r="AD4" s="103" t="s">
        <v>143</v>
      </c>
      <c r="AE4" s="226" t="s">
        <v>607</v>
      </c>
      <c r="AF4" s="102" t="s">
        <v>140</v>
      </c>
      <c r="AG4" s="103" t="s">
        <v>141</v>
      </c>
      <c r="AH4" s="253" t="s">
        <v>143</v>
      </c>
      <c r="AI4" s="226" t="s">
        <v>607</v>
      </c>
    </row>
    <row r="5" spans="1:35" ht="27.75" customHeight="1" thickBot="1">
      <c r="A5" s="227" t="s">
        <v>144</v>
      </c>
      <c r="B5" s="228" t="s">
        <v>145</v>
      </c>
      <c r="C5" s="228" t="s">
        <v>146</v>
      </c>
      <c r="D5" s="228" t="s">
        <v>5</v>
      </c>
      <c r="E5" s="228" t="s">
        <v>147</v>
      </c>
      <c r="F5" s="228" t="s">
        <v>148</v>
      </c>
      <c r="G5" s="228" t="s">
        <v>149</v>
      </c>
      <c r="H5" s="228" t="s">
        <v>150</v>
      </c>
      <c r="I5" s="228" t="s">
        <v>151</v>
      </c>
      <c r="J5" s="228" t="s">
        <v>152</v>
      </c>
      <c r="K5" s="228" t="s">
        <v>153</v>
      </c>
      <c r="L5" s="229" t="s">
        <v>154</v>
      </c>
      <c r="M5" s="293"/>
      <c r="N5" s="230" t="s">
        <v>155</v>
      </c>
      <c r="O5" s="231" t="s">
        <v>112</v>
      </c>
      <c r="P5" s="232" t="s">
        <v>113</v>
      </c>
      <c r="Q5" s="233" t="s">
        <v>156</v>
      </c>
      <c r="R5" s="234" t="s">
        <v>157</v>
      </c>
      <c r="S5" s="235" t="s">
        <v>158</v>
      </c>
      <c r="T5" s="235" t="s">
        <v>159</v>
      </c>
      <c r="U5" s="235" t="s">
        <v>160</v>
      </c>
      <c r="V5" s="236" t="s">
        <v>606</v>
      </c>
      <c r="W5" s="234" t="s">
        <v>157</v>
      </c>
      <c r="X5" s="235" t="s">
        <v>158</v>
      </c>
      <c r="Y5" s="235" t="s">
        <v>159</v>
      </c>
      <c r="Z5" s="235" t="s">
        <v>160</v>
      </c>
      <c r="AA5" s="236" t="s">
        <v>606</v>
      </c>
      <c r="AB5" s="234" t="s">
        <v>158</v>
      </c>
      <c r="AC5" s="235" t="s">
        <v>159</v>
      </c>
      <c r="AD5" s="235" t="s">
        <v>160</v>
      </c>
      <c r="AE5" s="236" t="s">
        <v>606</v>
      </c>
      <c r="AF5" s="234" t="s">
        <v>158</v>
      </c>
      <c r="AG5" s="235" t="s">
        <v>159</v>
      </c>
      <c r="AH5" s="254" t="s">
        <v>160</v>
      </c>
      <c r="AI5" s="236" t="s">
        <v>606</v>
      </c>
    </row>
    <row r="6" spans="1:35" ht="15">
      <c r="A6" s="237">
        <v>839</v>
      </c>
      <c r="B6" s="238" t="s">
        <v>161</v>
      </c>
      <c r="C6" s="239">
        <v>40</v>
      </c>
      <c r="D6" s="238" t="s">
        <v>61</v>
      </c>
      <c r="E6" s="238" t="s">
        <v>61</v>
      </c>
      <c r="F6" s="239">
        <v>65</v>
      </c>
      <c r="G6" s="238" t="s">
        <v>162</v>
      </c>
      <c r="H6" s="239" t="s">
        <v>163</v>
      </c>
      <c r="I6" s="240">
        <v>0.7560739806641446</v>
      </c>
      <c r="J6" s="240">
        <v>0.181</v>
      </c>
      <c r="K6" s="241" t="s">
        <v>164</v>
      </c>
      <c r="L6" s="241" t="s">
        <v>4</v>
      </c>
      <c r="M6" s="242">
        <v>2567.5767731892743</v>
      </c>
      <c r="N6" s="243">
        <v>2567.5767731892743</v>
      </c>
      <c r="O6" s="244">
        <f aca="true" t="shared" si="0" ref="O6:P25">O$3/30.4/$I6/$J6</f>
        <v>36.05577276069938</v>
      </c>
      <c r="P6" s="244">
        <f t="shared" si="0"/>
        <v>40.863209128792626</v>
      </c>
      <c r="Q6" s="244">
        <f aca="true" t="shared" si="1" ref="Q6:Q69">P6-O6</f>
        <v>4.807436368093249</v>
      </c>
      <c r="R6" s="245">
        <v>155.79399999999998</v>
      </c>
      <c r="S6" s="245">
        <v>158.83700000000002</v>
      </c>
      <c r="T6" s="245">
        <v>148.77200000000002</v>
      </c>
      <c r="U6" s="245">
        <v>142.90200000000002</v>
      </c>
      <c r="V6" s="245">
        <v>144.39000000000001</v>
      </c>
      <c r="W6" s="245">
        <f aca="true" t="shared" si="2" ref="W6:W69">R6-O6</f>
        <v>119.73822723930061</v>
      </c>
      <c r="X6" s="245">
        <f aca="true" t="shared" si="3" ref="X6:X69">S6-$P6</f>
        <v>117.9737908712074</v>
      </c>
      <c r="Y6" s="245">
        <f aca="true" t="shared" si="4" ref="Y6:Y69">T6-$P6</f>
        <v>107.9087908712074</v>
      </c>
      <c r="Z6" s="245">
        <f aca="true" t="shared" si="5" ref="Z6:Z69">U6-$P6</f>
        <v>102.0387908712074</v>
      </c>
      <c r="AA6" s="245">
        <f aca="true" t="shared" si="6" ref="AA6:AA69">V6-$P6</f>
        <v>103.5267908712074</v>
      </c>
      <c r="AB6" s="130">
        <f aca="true" t="shared" si="7" ref="AB6:AB69">X6-W6</f>
        <v>-1.7644363680932145</v>
      </c>
      <c r="AC6" s="130">
        <f aca="true" t="shared" si="8" ref="AC6:AC69">Y6-X6</f>
        <v>-10.064999999999998</v>
      </c>
      <c r="AD6" s="130">
        <f aca="true" t="shared" si="9" ref="AD6:AD69">Z6-Y6</f>
        <v>-5.8700000000000045</v>
      </c>
      <c r="AE6" s="130">
        <f aca="true" t="shared" si="10" ref="AE6:AE69">AA6-Z6</f>
        <v>1.4879999999999995</v>
      </c>
      <c r="AF6" s="130">
        <f aca="true" t="shared" si="11" ref="AF6:AF69">X6-$W6</f>
        <v>-1.7644363680932145</v>
      </c>
      <c r="AG6" s="130">
        <f aca="true" t="shared" si="12" ref="AG6:AG69">Y6-$W6</f>
        <v>-11.829436368093212</v>
      </c>
      <c r="AH6" s="130">
        <f aca="true" t="shared" si="13" ref="AH6:AH69">Z6-$W6</f>
        <v>-17.699436368093217</v>
      </c>
      <c r="AI6" s="130">
        <f aca="true" t="shared" si="14" ref="AI6:AI69">AA6-$W6</f>
        <v>-16.211436368093217</v>
      </c>
    </row>
    <row r="7" spans="1:35" ht="15">
      <c r="A7" s="237">
        <v>948</v>
      </c>
      <c r="B7" s="238" t="s">
        <v>165</v>
      </c>
      <c r="C7" s="239">
        <v>23</v>
      </c>
      <c r="D7" s="238" t="s">
        <v>166</v>
      </c>
      <c r="E7" s="238" t="s">
        <v>167</v>
      </c>
      <c r="F7" s="239">
        <v>22</v>
      </c>
      <c r="G7" s="238" t="s">
        <v>168</v>
      </c>
      <c r="H7" s="239" t="s">
        <v>163</v>
      </c>
      <c r="I7" s="240">
        <v>0.698956780923994</v>
      </c>
      <c r="J7" s="240">
        <v>0.151</v>
      </c>
      <c r="K7" s="241" t="s">
        <v>164</v>
      </c>
      <c r="L7" s="241" t="s">
        <v>3</v>
      </c>
      <c r="M7" s="242">
        <v>967.3664079886141</v>
      </c>
      <c r="N7" s="243">
        <v>959.856980946356</v>
      </c>
      <c r="O7" s="244">
        <f t="shared" si="0"/>
        <v>46.75094625958987</v>
      </c>
      <c r="P7" s="244">
        <f t="shared" si="0"/>
        <v>52.98440576086852</v>
      </c>
      <c r="Q7" s="244">
        <f t="shared" si="1"/>
        <v>6.233459501278652</v>
      </c>
      <c r="R7" s="245">
        <v>179.599827</v>
      </c>
      <c r="S7" s="245">
        <v>183.565403</v>
      </c>
      <c r="T7" s="245">
        <v>178.71040300000004</v>
      </c>
      <c r="U7" s="245">
        <v>169.657403</v>
      </c>
      <c r="V7" s="245">
        <v>170.491403</v>
      </c>
      <c r="W7" s="245">
        <f t="shared" si="2"/>
        <v>132.84888074041015</v>
      </c>
      <c r="X7" s="245">
        <f t="shared" si="3"/>
        <v>130.58099723913148</v>
      </c>
      <c r="Y7" s="245">
        <f t="shared" si="4"/>
        <v>125.72599723913152</v>
      </c>
      <c r="Z7" s="245">
        <f t="shared" si="5"/>
        <v>116.67299723913146</v>
      </c>
      <c r="AA7" s="245">
        <f t="shared" si="6"/>
        <v>117.50699723913146</v>
      </c>
      <c r="AB7" s="130">
        <f t="shared" si="7"/>
        <v>-2.267883501278675</v>
      </c>
      <c r="AC7" s="130">
        <f t="shared" si="8"/>
        <v>-4.854999999999961</v>
      </c>
      <c r="AD7" s="130">
        <f t="shared" si="9"/>
        <v>-9.053000000000054</v>
      </c>
      <c r="AE7" s="130">
        <f t="shared" si="10"/>
        <v>0.8340000000000032</v>
      </c>
      <c r="AF7" s="130">
        <f t="shared" si="11"/>
        <v>-2.267883501278675</v>
      </c>
      <c r="AG7" s="130">
        <f t="shared" si="12"/>
        <v>-7.122883501278636</v>
      </c>
      <c r="AH7" s="130">
        <f t="shared" si="13"/>
        <v>-16.17588350127869</v>
      </c>
      <c r="AI7" s="130">
        <f t="shared" si="14"/>
        <v>-15.341883501278687</v>
      </c>
    </row>
    <row r="8" spans="1:35" ht="15">
      <c r="A8" s="237">
        <v>232</v>
      </c>
      <c r="B8" s="238" t="s">
        <v>179</v>
      </c>
      <c r="C8" s="239">
        <v>11</v>
      </c>
      <c r="D8" s="238" t="s">
        <v>180</v>
      </c>
      <c r="E8" s="238" t="s">
        <v>60</v>
      </c>
      <c r="F8" s="239">
        <v>97</v>
      </c>
      <c r="G8" s="238" t="s">
        <v>162</v>
      </c>
      <c r="H8" s="239" t="s">
        <v>163</v>
      </c>
      <c r="I8" s="240">
        <v>0.5165061123316996</v>
      </c>
      <c r="J8" s="240">
        <v>0.603</v>
      </c>
      <c r="K8" s="241" t="s">
        <v>164</v>
      </c>
      <c r="L8" s="241" t="s">
        <v>3</v>
      </c>
      <c r="M8" s="242">
        <v>10199.760482229685</v>
      </c>
      <c r="N8" s="243">
        <v>10199.760482229685</v>
      </c>
      <c r="O8" s="244">
        <f t="shared" si="0"/>
        <v>15.842543124596533</v>
      </c>
      <c r="P8" s="244">
        <f t="shared" si="0"/>
        <v>17.95488220787607</v>
      </c>
      <c r="Q8" s="244">
        <f t="shared" si="1"/>
        <v>2.1123390832795383</v>
      </c>
      <c r="R8" s="245">
        <v>165.84207899999998</v>
      </c>
      <c r="S8" s="245">
        <v>169.877199</v>
      </c>
      <c r="T8" s="245">
        <v>161.29119899999998</v>
      </c>
      <c r="U8" s="245">
        <v>152.144199</v>
      </c>
      <c r="V8" s="245">
        <v>154.180199</v>
      </c>
      <c r="W8" s="245">
        <f t="shared" si="2"/>
        <v>149.99953587540344</v>
      </c>
      <c r="X8" s="245">
        <f t="shared" si="3"/>
        <v>151.92231679212392</v>
      </c>
      <c r="Y8" s="245">
        <f t="shared" si="4"/>
        <v>143.3363167921239</v>
      </c>
      <c r="Z8" s="245">
        <f t="shared" si="5"/>
        <v>134.18931679212392</v>
      </c>
      <c r="AA8" s="245">
        <f t="shared" si="6"/>
        <v>136.22531679212392</v>
      </c>
      <c r="AB8" s="130">
        <f t="shared" si="7"/>
        <v>1.922780916720484</v>
      </c>
      <c r="AC8" s="130">
        <f t="shared" si="8"/>
        <v>-8.586000000000013</v>
      </c>
      <c r="AD8" s="130">
        <f t="shared" si="9"/>
        <v>-9.146999999999991</v>
      </c>
      <c r="AE8" s="130">
        <f t="shared" si="10"/>
        <v>2.0360000000000014</v>
      </c>
      <c r="AF8" s="130">
        <f t="shared" si="11"/>
        <v>1.922780916720484</v>
      </c>
      <c r="AG8" s="130">
        <f t="shared" si="12"/>
        <v>-6.663219083279529</v>
      </c>
      <c r="AH8" s="130">
        <f t="shared" si="13"/>
        <v>-15.81021908327952</v>
      </c>
      <c r="AI8" s="130">
        <f t="shared" si="14"/>
        <v>-13.774219083279519</v>
      </c>
    </row>
    <row r="9" spans="1:35" ht="15">
      <c r="A9" s="237">
        <v>887</v>
      </c>
      <c r="B9" s="238" t="s">
        <v>169</v>
      </c>
      <c r="C9" s="239">
        <v>40</v>
      </c>
      <c r="D9" s="238" t="s">
        <v>61</v>
      </c>
      <c r="E9" s="238" t="s">
        <v>61</v>
      </c>
      <c r="F9" s="239">
        <v>108</v>
      </c>
      <c r="G9" s="238" t="s">
        <v>162</v>
      </c>
      <c r="H9" s="239" t="s">
        <v>163</v>
      </c>
      <c r="I9" s="240">
        <v>0.949605343047966</v>
      </c>
      <c r="J9" s="240">
        <v>0.303</v>
      </c>
      <c r="K9" s="241" t="s">
        <v>164</v>
      </c>
      <c r="L9" s="241" t="s">
        <v>4</v>
      </c>
      <c r="M9" s="242">
        <v>9553.83648563102</v>
      </c>
      <c r="N9" s="243">
        <v>9479.672407294165</v>
      </c>
      <c r="O9" s="244">
        <f t="shared" si="0"/>
        <v>17.148727424902944</v>
      </c>
      <c r="P9" s="244">
        <f t="shared" si="0"/>
        <v>19.43522441489</v>
      </c>
      <c r="Q9" s="244">
        <f t="shared" si="1"/>
        <v>2.2864969899870573</v>
      </c>
      <c r="R9" s="245">
        <v>155.871</v>
      </c>
      <c r="S9" s="245">
        <v>159.023</v>
      </c>
      <c r="T9" s="245">
        <v>147.19400000000002</v>
      </c>
      <c r="U9" s="245">
        <v>142.455</v>
      </c>
      <c r="V9" s="245">
        <v>144.24</v>
      </c>
      <c r="W9" s="245">
        <f t="shared" si="2"/>
        <v>138.72227257509707</v>
      </c>
      <c r="X9" s="245">
        <f t="shared" si="3"/>
        <v>139.58777558511</v>
      </c>
      <c r="Y9" s="245">
        <f t="shared" si="4"/>
        <v>127.75877558511002</v>
      </c>
      <c r="Z9" s="245">
        <f t="shared" si="5"/>
        <v>123.01977558511001</v>
      </c>
      <c r="AA9" s="245">
        <f t="shared" si="6"/>
        <v>124.80477558511001</v>
      </c>
      <c r="AB9" s="130">
        <f t="shared" si="7"/>
        <v>0.8655030100129295</v>
      </c>
      <c r="AC9" s="130">
        <f t="shared" si="8"/>
        <v>-11.82899999999998</v>
      </c>
      <c r="AD9" s="130">
        <f t="shared" si="9"/>
        <v>-4.739000000000004</v>
      </c>
      <c r="AE9" s="130">
        <f t="shared" si="10"/>
        <v>1.7849999999999966</v>
      </c>
      <c r="AF9" s="130">
        <f t="shared" si="11"/>
        <v>0.8655030100129295</v>
      </c>
      <c r="AG9" s="130">
        <f t="shared" si="12"/>
        <v>-10.96349698998705</v>
      </c>
      <c r="AH9" s="130">
        <f t="shared" si="13"/>
        <v>-15.702496989987054</v>
      </c>
      <c r="AI9" s="130">
        <f t="shared" si="14"/>
        <v>-13.917496989987058</v>
      </c>
    </row>
    <row r="10" spans="1:35" ht="15">
      <c r="A10" s="237">
        <v>670</v>
      </c>
      <c r="B10" s="238" t="s">
        <v>172</v>
      </c>
      <c r="C10" s="239">
        <v>61</v>
      </c>
      <c r="D10" s="238" t="s">
        <v>173</v>
      </c>
      <c r="E10" s="238" t="s">
        <v>167</v>
      </c>
      <c r="F10" s="239">
        <v>21</v>
      </c>
      <c r="G10" s="238" t="s">
        <v>168</v>
      </c>
      <c r="H10" s="239" t="s">
        <v>163</v>
      </c>
      <c r="I10" s="240">
        <v>1.0107988550611502</v>
      </c>
      <c r="J10" s="240">
        <v>0.905</v>
      </c>
      <c r="K10" s="241" t="s">
        <v>174</v>
      </c>
      <c r="L10" s="241" t="s">
        <v>4</v>
      </c>
      <c r="M10" s="242">
        <v>5013.6530995457315</v>
      </c>
      <c r="N10" s="243">
        <v>4974.733346021819</v>
      </c>
      <c r="O10" s="244">
        <f t="shared" si="0"/>
        <v>5.39391818671077</v>
      </c>
      <c r="P10" s="244">
        <f t="shared" si="0"/>
        <v>6.1131072782722065</v>
      </c>
      <c r="Q10" s="244">
        <f t="shared" si="1"/>
        <v>0.7191890915614367</v>
      </c>
      <c r="R10" s="245">
        <v>173.077</v>
      </c>
      <c r="S10" s="245">
        <v>176.808</v>
      </c>
      <c r="T10" s="245">
        <v>164.139</v>
      </c>
      <c r="U10" s="245">
        <v>158.56100000000004</v>
      </c>
      <c r="V10" s="245">
        <v>160.85700000000003</v>
      </c>
      <c r="W10" s="245">
        <f t="shared" si="2"/>
        <v>167.68308181328922</v>
      </c>
      <c r="X10" s="245">
        <f t="shared" si="3"/>
        <v>170.6948927217278</v>
      </c>
      <c r="Y10" s="245">
        <f t="shared" si="4"/>
        <v>158.0258927217278</v>
      </c>
      <c r="Z10" s="245">
        <f t="shared" si="5"/>
        <v>152.44789272172784</v>
      </c>
      <c r="AA10" s="245">
        <f t="shared" si="6"/>
        <v>154.74389272172783</v>
      </c>
      <c r="AB10" s="130">
        <f t="shared" si="7"/>
        <v>3.0118109084385765</v>
      </c>
      <c r="AC10" s="130">
        <f t="shared" si="8"/>
        <v>-12.668999999999983</v>
      </c>
      <c r="AD10" s="130">
        <f t="shared" si="9"/>
        <v>-5.5779999999999745</v>
      </c>
      <c r="AE10" s="130">
        <f t="shared" si="10"/>
        <v>2.2959999999999923</v>
      </c>
      <c r="AF10" s="130">
        <f t="shared" si="11"/>
        <v>3.0118109084385765</v>
      </c>
      <c r="AG10" s="130">
        <f t="shared" si="12"/>
        <v>-9.657189091561406</v>
      </c>
      <c r="AH10" s="130">
        <f t="shared" si="13"/>
        <v>-15.23518909156138</v>
      </c>
      <c r="AI10" s="130">
        <f t="shared" si="14"/>
        <v>-12.939189091561389</v>
      </c>
    </row>
    <row r="11" spans="1:35" ht="15">
      <c r="A11" s="237">
        <v>582</v>
      </c>
      <c r="B11" s="238" t="s">
        <v>170</v>
      </c>
      <c r="C11" s="239">
        <v>55</v>
      </c>
      <c r="D11" s="238" t="s">
        <v>171</v>
      </c>
      <c r="E11" s="238" t="s">
        <v>115</v>
      </c>
      <c r="F11" s="239">
        <v>65</v>
      </c>
      <c r="G11" s="238" t="s">
        <v>162</v>
      </c>
      <c r="H11" s="239" t="s">
        <v>163</v>
      </c>
      <c r="I11" s="240">
        <v>0.8297604035308953</v>
      </c>
      <c r="J11" s="240">
        <v>0.549</v>
      </c>
      <c r="K11" s="241" t="s">
        <v>164</v>
      </c>
      <c r="L11" s="241" t="s">
        <v>6</v>
      </c>
      <c r="M11" s="242">
        <v>6587.988587062179</v>
      </c>
      <c r="N11" s="243">
        <v>6587.988587062179</v>
      </c>
      <c r="O11" s="244">
        <f t="shared" si="0"/>
        <v>10.831600277288965</v>
      </c>
      <c r="P11" s="244">
        <f t="shared" si="0"/>
        <v>12.275813647594163</v>
      </c>
      <c r="Q11" s="244">
        <f t="shared" si="1"/>
        <v>1.4442133703051976</v>
      </c>
      <c r="R11" s="245">
        <v>160.876</v>
      </c>
      <c r="S11" s="245">
        <v>165.133</v>
      </c>
      <c r="T11" s="245">
        <v>158.419</v>
      </c>
      <c r="U11" s="245">
        <v>147.429</v>
      </c>
      <c r="V11" s="245">
        <v>149.001</v>
      </c>
      <c r="W11" s="245">
        <f t="shared" si="2"/>
        <v>150.04439972271103</v>
      </c>
      <c r="X11" s="245">
        <f t="shared" si="3"/>
        <v>152.85718635240585</v>
      </c>
      <c r="Y11" s="245">
        <f t="shared" si="4"/>
        <v>146.14318635240585</v>
      </c>
      <c r="Z11" s="245">
        <f t="shared" si="5"/>
        <v>135.15318635240584</v>
      </c>
      <c r="AA11" s="245">
        <f t="shared" si="6"/>
        <v>136.72518635240584</v>
      </c>
      <c r="AB11" s="130">
        <f t="shared" si="7"/>
        <v>2.8127866296948127</v>
      </c>
      <c r="AC11" s="130">
        <f t="shared" si="8"/>
        <v>-6.713999999999999</v>
      </c>
      <c r="AD11" s="130">
        <f t="shared" si="9"/>
        <v>-10.990000000000009</v>
      </c>
      <c r="AE11" s="130">
        <f t="shared" si="10"/>
        <v>1.5720000000000027</v>
      </c>
      <c r="AF11" s="130">
        <f t="shared" si="11"/>
        <v>2.8127866296948127</v>
      </c>
      <c r="AG11" s="130">
        <f t="shared" si="12"/>
        <v>-3.901213370305186</v>
      </c>
      <c r="AH11" s="130">
        <f t="shared" si="13"/>
        <v>-14.891213370305195</v>
      </c>
      <c r="AI11" s="130">
        <f t="shared" si="14"/>
        <v>-13.319213370305192</v>
      </c>
    </row>
    <row r="12" spans="1:35" ht="15">
      <c r="A12" s="237">
        <v>386</v>
      </c>
      <c r="B12" s="238" t="s">
        <v>175</v>
      </c>
      <c r="C12" s="239">
        <v>61</v>
      </c>
      <c r="D12" s="238" t="s">
        <v>173</v>
      </c>
      <c r="E12" s="238" t="s">
        <v>167</v>
      </c>
      <c r="F12" s="239">
        <v>98</v>
      </c>
      <c r="G12" s="238" t="s">
        <v>162</v>
      </c>
      <c r="H12" s="239" t="s">
        <v>163</v>
      </c>
      <c r="I12" s="240">
        <v>0.8872811419649828</v>
      </c>
      <c r="J12" s="240">
        <v>0.698</v>
      </c>
      <c r="K12" s="241" t="s">
        <v>164</v>
      </c>
      <c r="L12" s="241" t="s">
        <v>4</v>
      </c>
      <c r="M12" s="242">
        <v>21798.51825184272</v>
      </c>
      <c r="N12" s="243">
        <v>21798.51825184272</v>
      </c>
      <c r="O12" s="244">
        <f t="shared" si="0"/>
        <v>7.967113452098342</v>
      </c>
      <c r="P12" s="244">
        <f t="shared" si="0"/>
        <v>9.029395245711454</v>
      </c>
      <c r="Q12" s="244">
        <f t="shared" si="1"/>
        <v>1.0622817936131117</v>
      </c>
      <c r="R12" s="245">
        <v>146.258</v>
      </c>
      <c r="S12" s="245">
        <v>149.619</v>
      </c>
      <c r="T12" s="245">
        <v>136.79399999999998</v>
      </c>
      <c r="U12" s="245">
        <v>132.96000000000004</v>
      </c>
      <c r="V12" s="245">
        <v>135.10700000000003</v>
      </c>
      <c r="W12" s="245">
        <f t="shared" si="2"/>
        <v>138.29088654790166</v>
      </c>
      <c r="X12" s="245">
        <f t="shared" si="3"/>
        <v>140.58960475428856</v>
      </c>
      <c r="Y12" s="245">
        <f t="shared" si="4"/>
        <v>127.76460475428853</v>
      </c>
      <c r="Z12" s="245">
        <f t="shared" si="5"/>
        <v>123.93060475428858</v>
      </c>
      <c r="AA12" s="245">
        <f t="shared" si="6"/>
        <v>126.07760475428857</v>
      </c>
      <c r="AB12" s="130">
        <f t="shared" si="7"/>
        <v>2.2987182063868943</v>
      </c>
      <c r="AC12" s="130">
        <f t="shared" si="8"/>
        <v>-12.825000000000031</v>
      </c>
      <c r="AD12" s="130">
        <f t="shared" si="9"/>
        <v>-3.8339999999999463</v>
      </c>
      <c r="AE12" s="130">
        <f t="shared" si="10"/>
        <v>2.1469999999999914</v>
      </c>
      <c r="AF12" s="130">
        <f t="shared" si="11"/>
        <v>2.2987182063868943</v>
      </c>
      <c r="AG12" s="130">
        <f t="shared" si="12"/>
        <v>-10.526281793613137</v>
      </c>
      <c r="AH12" s="130">
        <f t="shared" si="13"/>
        <v>-14.360281793613083</v>
      </c>
      <c r="AI12" s="130">
        <f t="shared" si="14"/>
        <v>-12.213281793613092</v>
      </c>
    </row>
    <row r="13" spans="1:35" ht="15">
      <c r="A13" s="237">
        <v>517</v>
      </c>
      <c r="B13" s="238" t="s">
        <v>176</v>
      </c>
      <c r="C13" s="239">
        <v>51</v>
      </c>
      <c r="D13" s="238" t="s">
        <v>65</v>
      </c>
      <c r="E13" s="238" t="s">
        <v>65</v>
      </c>
      <c r="F13" s="239">
        <v>122</v>
      </c>
      <c r="G13" s="238" t="s">
        <v>162</v>
      </c>
      <c r="H13" s="239" t="s">
        <v>163</v>
      </c>
      <c r="I13" s="240">
        <v>0.82305383857386</v>
      </c>
      <c r="J13" s="240">
        <v>0.428</v>
      </c>
      <c r="K13" s="241" t="s">
        <v>164</v>
      </c>
      <c r="L13" s="241" t="s">
        <v>4</v>
      </c>
      <c r="M13" s="242">
        <v>12296.59764558129</v>
      </c>
      <c r="N13" s="243">
        <v>12296.59764558129</v>
      </c>
      <c r="O13" s="244">
        <f t="shared" si="0"/>
        <v>14.007017192300486</v>
      </c>
      <c r="P13" s="244">
        <f t="shared" si="0"/>
        <v>15.874619484607218</v>
      </c>
      <c r="Q13" s="244">
        <f t="shared" si="1"/>
        <v>1.8676022923067315</v>
      </c>
      <c r="R13" s="245">
        <v>154.12300000000002</v>
      </c>
      <c r="S13" s="245">
        <v>157.58900000000003</v>
      </c>
      <c r="T13" s="245">
        <v>151.90200000000002</v>
      </c>
      <c r="U13" s="245">
        <v>141.81900000000002</v>
      </c>
      <c r="V13" s="245">
        <v>143.74300000000002</v>
      </c>
      <c r="W13" s="245">
        <f t="shared" si="2"/>
        <v>140.11598280769954</v>
      </c>
      <c r="X13" s="245">
        <f t="shared" si="3"/>
        <v>141.7143805153928</v>
      </c>
      <c r="Y13" s="245">
        <f t="shared" si="4"/>
        <v>136.0273805153928</v>
      </c>
      <c r="Z13" s="245">
        <f t="shared" si="5"/>
        <v>125.9443805153928</v>
      </c>
      <c r="AA13" s="245">
        <f t="shared" si="6"/>
        <v>127.8683805153928</v>
      </c>
      <c r="AB13" s="130">
        <f t="shared" si="7"/>
        <v>1.598397707693266</v>
      </c>
      <c r="AC13" s="130">
        <f t="shared" si="8"/>
        <v>-5.687000000000012</v>
      </c>
      <c r="AD13" s="130">
        <f t="shared" si="9"/>
        <v>-10.082999999999998</v>
      </c>
      <c r="AE13" s="130">
        <f t="shared" si="10"/>
        <v>1.9240000000000066</v>
      </c>
      <c r="AF13" s="130">
        <f t="shared" si="11"/>
        <v>1.598397707693266</v>
      </c>
      <c r="AG13" s="130">
        <f t="shared" si="12"/>
        <v>-4.088602292306746</v>
      </c>
      <c r="AH13" s="130">
        <f t="shared" si="13"/>
        <v>-14.171602292306744</v>
      </c>
      <c r="AI13" s="130">
        <f t="shared" si="14"/>
        <v>-12.247602292306738</v>
      </c>
    </row>
    <row r="14" spans="1:35" ht="15">
      <c r="A14" s="237">
        <v>388</v>
      </c>
      <c r="B14" s="238" t="s">
        <v>177</v>
      </c>
      <c r="C14" s="239">
        <v>64</v>
      </c>
      <c r="D14" s="238" t="s">
        <v>178</v>
      </c>
      <c r="E14" s="238" t="s">
        <v>167</v>
      </c>
      <c r="F14" s="239">
        <v>50</v>
      </c>
      <c r="G14" s="238" t="s">
        <v>162</v>
      </c>
      <c r="H14" s="239" t="s">
        <v>163</v>
      </c>
      <c r="I14" s="240">
        <v>0.8507650273224043</v>
      </c>
      <c r="J14" s="240">
        <v>0.561</v>
      </c>
      <c r="K14" s="241" t="s">
        <v>164</v>
      </c>
      <c r="L14" s="241" t="s">
        <v>4</v>
      </c>
      <c r="M14" s="242">
        <v>4204.670611674553</v>
      </c>
      <c r="N14" s="243">
        <v>4172.030789850733</v>
      </c>
      <c r="O14" s="244">
        <f t="shared" si="0"/>
        <v>10.338206085013416</v>
      </c>
      <c r="P14" s="244">
        <f t="shared" si="0"/>
        <v>11.716633563015204</v>
      </c>
      <c r="Q14" s="244">
        <f t="shared" si="1"/>
        <v>1.3784274780017878</v>
      </c>
      <c r="R14" s="245">
        <v>163.665</v>
      </c>
      <c r="S14" s="245">
        <v>167.338</v>
      </c>
      <c r="T14" s="245">
        <v>160.646</v>
      </c>
      <c r="U14" s="245">
        <v>151.91299999999998</v>
      </c>
      <c r="V14" s="245">
        <v>153.91699999999997</v>
      </c>
      <c r="W14" s="245">
        <f t="shared" si="2"/>
        <v>153.32679391498658</v>
      </c>
      <c r="X14" s="245">
        <f t="shared" si="3"/>
        <v>155.6213664369848</v>
      </c>
      <c r="Y14" s="245">
        <f t="shared" si="4"/>
        <v>148.9293664369848</v>
      </c>
      <c r="Z14" s="245">
        <f t="shared" si="5"/>
        <v>140.1963664369848</v>
      </c>
      <c r="AA14" s="245">
        <f t="shared" si="6"/>
        <v>142.20036643698478</v>
      </c>
      <c r="AB14" s="130">
        <f t="shared" si="7"/>
        <v>2.2945725219982194</v>
      </c>
      <c r="AC14" s="130">
        <f t="shared" si="8"/>
        <v>-6.692000000000007</v>
      </c>
      <c r="AD14" s="130">
        <f t="shared" si="9"/>
        <v>-8.733000000000004</v>
      </c>
      <c r="AE14" s="130">
        <f t="shared" si="10"/>
        <v>2.0039999999999907</v>
      </c>
      <c r="AF14" s="130">
        <f t="shared" si="11"/>
        <v>2.2945725219982194</v>
      </c>
      <c r="AG14" s="130">
        <f t="shared" si="12"/>
        <v>-4.397427478001788</v>
      </c>
      <c r="AH14" s="130">
        <f t="shared" si="13"/>
        <v>-13.130427478001792</v>
      </c>
      <c r="AI14" s="130">
        <f t="shared" si="14"/>
        <v>-11.126427478001801</v>
      </c>
    </row>
    <row r="15" spans="1:35" ht="15">
      <c r="A15" s="237">
        <v>833</v>
      </c>
      <c r="B15" s="238" t="s">
        <v>184</v>
      </c>
      <c r="C15" s="239">
        <v>47</v>
      </c>
      <c r="D15" s="238" t="s">
        <v>185</v>
      </c>
      <c r="E15" s="238" t="s">
        <v>115</v>
      </c>
      <c r="F15" s="239">
        <v>65</v>
      </c>
      <c r="G15" s="238" t="s">
        <v>162</v>
      </c>
      <c r="H15" s="239" t="s">
        <v>163</v>
      </c>
      <c r="I15" s="240">
        <v>0.7032366540563262</v>
      </c>
      <c r="J15" s="240">
        <v>0.464</v>
      </c>
      <c r="K15" s="241" t="s">
        <v>164</v>
      </c>
      <c r="L15" s="241" t="s">
        <v>3</v>
      </c>
      <c r="M15" s="242">
        <v>6154.248510042784</v>
      </c>
      <c r="N15" s="243">
        <v>6154.248510042784</v>
      </c>
      <c r="O15" s="244">
        <f t="shared" si="0"/>
        <v>15.12161567350782</v>
      </c>
      <c r="P15" s="244">
        <f t="shared" si="0"/>
        <v>17.137831096642195</v>
      </c>
      <c r="Q15" s="244">
        <f t="shared" si="1"/>
        <v>2.0162154231343745</v>
      </c>
      <c r="R15" s="245">
        <v>140.32783500000002</v>
      </c>
      <c r="S15" s="245">
        <v>143.67852100000002</v>
      </c>
      <c r="T15" s="245">
        <v>139.72852100000003</v>
      </c>
      <c r="U15" s="245">
        <v>130.337521</v>
      </c>
      <c r="V15" s="245">
        <v>132.42252100000002</v>
      </c>
      <c r="W15" s="245">
        <f t="shared" si="2"/>
        <v>125.2062193264922</v>
      </c>
      <c r="X15" s="245">
        <f t="shared" si="3"/>
        <v>126.54068990335782</v>
      </c>
      <c r="Y15" s="245">
        <f t="shared" si="4"/>
        <v>122.59068990335783</v>
      </c>
      <c r="Z15" s="245">
        <f t="shared" si="5"/>
        <v>113.19968990335781</v>
      </c>
      <c r="AA15" s="245">
        <f t="shared" si="6"/>
        <v>115.28468990335782</v>
      </c>
      <c r="AB15" s="130">
        <f t="shared" si="7"/>
        <v>1.3344705768656127</v>
      </c>
      <c r="AC15" s="130">
        <f t="shared" si="8"/>
        <v>-3.9499999999999886</v>
      </c>
      <c r="AD15" s="130">
        <f t="shared" si="9"/>
        <v>-9.39100000000002</v>
      </c>
      <c r="AE15" s="130">
        <f t="shared" si="10"/>
        <v>2.085000000000008</v>
      </c>
      <c r="AF15" s="130">
        <f t="shared" si="11"/>
        <v>1.3344705768656127</v>
      </c>
      <c r="AG15" s="130">
        <f t="shared" si="12"/>
        <v>-2.615529423134376</v>
      </c>
      <c r="AH15" s="130">
        <f t="shared" si="13"/>
        <v>-12.006529423134396</v>
      </c>
      <c r="AI15" s="130">
        <f t="shared" si="14"/>
        <v>-9.921529423134388</v>
      </c>
    </row>
    <row r="16" spans="1:35" ht="15">
      <c r="A16" s="237">
        <v>452</v>
      </c>
      <c r="B16" s="238" t="s">
        <v>181</v>
      </c>
      <c r="C16" s="239">
        <v>68</v>
      </c>
      <c r="D16" s="238" t="s">
        <v>182</v>
      </c>
      <c r="E16" s="238" t="s">
        <v>167</v>
      </c>
      <c r="F16" s="239">
        <v>50</v>
      </c>
      <c r="G16" s="238" t="s">
        <v>162</v>
      </c>
      <c r="H16" s="239" t="s">
        <v>163</v>
      </c>
      <c r="I16" s="240">
        <v>0.9010928961748634</v>
      </c>
      <c r="J16" s="240">
        <v>0.519</v>
      </c>
      <c r="K16" s="241" t="s">
        <v>164</v>
      </c>
      <c r="L16" s="241" t="s">
        <v>4</v>
      </c>
      <c r="M16" s="242">
        <v>6648.342934766254</v>
      </c>
      <c r="N16" s="243">
        <v>6596.733486879444</v>
      </c>
      <c r="O16" s="244">
        <f t="shared" si="0"/>
        <v>10.550687300597774</v>
      </c>
      <c r="P16" s="244">
        <f t="shared" si="0"/>
        <v>11.957445607344145</v>
      </c>
      <c r="Q16" s="244">
        <f t="shared" si="1"/>
        <v>1.4067583067463705</v>
      </c>
      <c r="R16" s="245">
        <v>167.805</v>
      </c>
      <c r="S16" s="245">
        <v>171.553</v>
      </c>
      <c r="T16" s="245">
        <v>163.61700000000002</v>
      </c>
      <c r="U16" s="245">
        <v>157.216</v>
      </c>
      <c r="V16" s="245">
        <v>158.39700000000002</v>
      </c>
      <c r="W16" s="245">
        <f t="shared" si="2"/>
        <v>157.25431269940222</v>
      </c>
      <c r="X16" s="245">
        <f t="shared" si="3"/>
        <v>159.59555439265586</v>
      </c>
      <c r="Y16" s="245">
        <f t="shared" si="4"/>
        <v>151.65955439265588</v>
      </c>
      <c r="Z16" s="245">
        <f t="shared" si="5"/>
        <v>145.25855439265587</v>
      </c>
      <c r="AA16" s="245">
        <f t="shared" si="6"/>
        <v>146.43955439265588</v>
      </c>
      <c r="AB16" s="130">
        <f t="shared" si="7"/>
        <v>2.341241693253636</v>
      </c>
      <c r="AC16" s="130">
        <f t="shared" si="8"/>
        <v>-7.935999999999979</v>
      </c>
      <c r="AD16" s="130">
        <f t="shared" si="9"/>
        <v>-6.4010000000000105</v>
      </c>
      <c r="AE16" s="130">
        <f t="shared" si="10"/>
        <v>1.1810000000000116</v>
      </c>
      <c r="AF16" s="130">
        <f t="shared" si="11"/>
        <v>2.341241693253636</v>
      </c>
      <c r="AG16" s="130">
        <f t="shared" si="12"/>
        <v>-5.594758306746343</v>
      </c>
      <c r="AH16" s="130">
        <f t="shared" si="13"/>
        <v>-11.995758306746353</v>
      </c>
      <c r="AI16" s="130">
        <f t="shared" si="14"/>
        <v>-10.814758306746342</v>
      </c>
    </row>
    <row r="17" spans="1:35" ht="15">
      <c r="A17" s="237">
        <v>230</v>
      </c>
      <c r="B17" s="238" t="s">
        <v>183</v>
      </c>
      <c r="C17" s="239">
        <v>40</v>
      </c>
      <c r="D17" s="238" t="s">
        <v>61</v>
      </c>
      <c r="E17" s="238" t="s">
        <v>61</v>
      </c>
      <c r="F17" s="239">
        <v>141</v>
      </c>
      <c r="G17" s="238" t="s">
        <v>162</v>
      </c>
      <c r="H17" s="239" t="s">
        <v>163</v>
      </c>
      <c r="I17" s="240">
        <v>0.9318102546215556</v>
      </c>
      <c r="J17" s="240">
        <v>0.432</v>
      </c>
      <c r="K17" s="241" t="s">
        <v>164</v>
      </c>
      <c r="L17" s="241" t="s">
        <v>3</v>
      </c>
      <c r="M17" s="242">
        <v>16479.953333987407</v>
      </c>
      <c r="N17" s="243">
        <v>16479.953333987407</v>
      </c>
      <c r="O17" s="244">
        <f t="shared" si="0"/>
        <v>12.257628169556714</v>
      </c>
      <c r="P17" s="244">
        <f t="shared" si="0"/>
        <v>13.891978592164275</v>
      </c>
      <c r="Q17" s="244">
        <f t="shared" si="1"/>
        <v>1.634350422607561</v>
      </c>
      <c r="R17" s="245">
        <v>172.741938</v>
      </c>
      <c r="S17" s="245">
        <v>176.276968</v>
      </c>
      <c r="T17" s="245">
        <v>167.72996800000004</v>
      </c>
      <c r="U17" s="245">
        <v>162.50196800000003</v>
      </c>
      <c r="V17" s="245">
        <v>163.57896800000003</v>
      </c>
      <c r="W17" s="245">
        <f t="shared" si="2"/>
        <v>160.4843098304433</v>
      </c>
      <c r="X17" s="245">
        <f t="shared" si="3"/>
        <v>162.38498940783575</v>
      </c>
      <c r="Y17" s="245">
        <f t="shared" si="4"/>
        <v>153.83798940783578</v>
      </c>
      <c r="Z17" s="245">
        <f t="shared" si="5"/>
        <v>148.60998940783577</v>
      </c>
      <c r="AA17" s="245">
        <f t="shared" si="6"/>
        <v>149.68698940783577</v>
      </c>
      <c r="AB17" s="130">
        <f t="shared" si="7"/>
        <v>1.9006795773924523</v>
      </c>
      <c r="AC17" s="130">
        <f t="shared" si="8"/>
        <v>-8.546999999999969</v>
      </c>
      <c r="AD17" s="130">
        <f t="shared" si="9"/>
        <v>-5.228000000000009</v>
      </c>
      <c r="AE17" s="130">
        <f t="shared" si="10"/>
        <v>1.0769999999999982</v>
      </c>
      <c r="AF17" s="130">
        <f t="shared" si="11"/>
        <v>1.9006795773924523</v>
      </c>
      <c r="AG17" s="130">
        <f t="shared" si="12"/>
        <v>-6.646320422607516</v>
      </c>
      <c r="AH17" s="130">
        <f t="shared" si="13"/>
        <v>-11.874320422607525</v>
      </c>
      <c r="AI17" s="130">
        <f t="shared" si="14"/>
        <v>-10.797320422607527</v>
      </c>
    </row>
    <row r="18" spans="1:35" ht="15">
      <c r="A18" s="237">
        <v>759</v>
      </c>
      <c r="B18" s="238" t="s">
        <v>197</v>
      </c>
      <c r="C18" s="239">
        <v>55</v>
      </c>
      <c r="D18" s="238" t="s">
        <v>171</v>
      </c>
      <c r="E18" s="238" t="s">
        <v>115</v>
      </c>
      <c r="F18" s="239">
        <v>60</v>
      </c>
      <c r="G18" s="238" t="s">
        <v>162</v>
      </c>
      <c r="H18" s="239" t="s">
        <v>163</v>
      </c>
      <c r="I18" s="240">
        <v>0.8693078324225865</v>
      </c>
      <c r="J18" s="240">
        <v>0.582</v>
      </c>
      <c r="K18" s="241" t="s">
        <v>164</v>
      </c>
      <c r="L18" s="241" t="s">
        <v>4</v>
      </c>
      <c r="M18" s="242">
        <v>7991.695082185884</v>
      </c>
      <c r="N18" s="243">
        <v>7624.461470545962</v>
      </c>
      <c r="O18" s="244">
        <f t="shared" si="0"/>
        <v>9.752615406304262</v>
      </c>
      <c r="P18" s="244">
        <f t="shared" si="0"/>
        <v>11.052964127144831</v>
      </c>
      <c r="Q18" s="244">
        <f t="shared" si="1"/>
        <v>1.300348720840569</v>
      </c>
      <c r="R18" s="245">
        <v>161.585</v>
      </c>
      <c r="S18" s="245">
        <v>165.67200000000003</v>
      </c>
      <c r="T18" s="245">
        <v>157.43000000000004</v>
      </c>
      <c r="U18" s="245">
        <v>151.41600000000003</v>
      </c>
      <c r="V18" s="245">
        <v>155.33</v>
      </c>
      <c r="W18" s="245">
        <f t="shared" si="2"/>
        <v>151.83238459369574</v>
      </c>
      <c r="X18" s="245">
        <f t="shared" si="3"/>
        <v>154.6190358728552</v>
      </c>
      <c r="Y18" s="245">
        <f t="shared" si="4"/>
        <v>146.3770358728552</v>
      </c>
      <c r="Z18" s="245">
        <f t="shared" si="5"/>
        <v>140.3630358728552</v>
      </c>
      <c r="AA18" s="245">
        <f t="shared" si="6"/>
        <v>144.27703587285518</v>
      </c>
      <c r="AB18" s="130">
        <f t="shared" si="7"/>
        <v>2.7866512791594573</v>
      </c>
      <c r="AC18" s="130">
        <f t="shared" si="8"/>
        <v>-8.24199999999999</v>
      </c>
      <c r="AD18" s="130">
        <f t="shared" si="9"/>
        <v>-6.01400000000001</v>
      </c>
      <c r="AE18" s="130">
        <f t="shared" si="10"/>
        <v>3.9139999999999873</v>
      </c>
      <c r="AF18" s="130">
        <f t="shared" si="11"/>
        <v>2.7866512791594573</v>
      </c>
      <c r="AG18" s="130">
        <f t="shared" si="12"/>
        <v>-5.455348720840533</v>
      </c>
      <c r="AH18" s="130">
        <f t="shared" si="13"/>
        <v>-11.469348720840543</v>
      </c>
      <c r="AI18" s="130">
        <f t="shared" si="14"/>
        <v>-7.555348720840556</v>
      </c>
    </row>
    <row r="19" spans="1:35" ht="15">
      <c r="A19" s="237">
        <v>785</v>
      </c>
      <c r="B19" s="238" t="s">
        <v>186</v>
      </c>
      <c r="C19" s="239">
        <v>44</v>
      </c>
      <c r="D19" s="238" t="s">
        <v>187</v>
      </c>
      <c r="E19" s="238" t="s">
        <v>58</v>
      </c>
      <c r="F19" s="239">
        <v>68</v>
      </c>
      <c r="G19" s="238" t="s">
        <v>162</v>
      </c>
      <c r="H19" s="239" t="s">
        <v>163</v>
      </c>
      <c r="I19" s="240">
        <v>0.9470025715204115</v>
      </c>
      <c r="J19" s="240">
        <v>0.256</v>
      </c>
      <c r="K19" s="241" t="s">
        <v>164</v>
      </c>
      <c r="L19" s="241" t="s">
        <v>3</v>
      </c>
      <c r="M19" s="242">
        <v>5270.475826118027</v>
      </c>
      <c r="N19" s="243">
        <v>5229.562421055191</v>
      </c>
      <c r="O19" s="244">
        <f t="shared" si="0"/>
        <v>20.352911859020878</v>
      </c>
      <c r="P19" s="244">
        <f t="shared" si="0"/>
        <v>23.066633440223665</v>
      </c>
      <c r="Q19" s="244">
        <f t="shared" si="1"/>
        <v>2.713721581202787</v>
      </c>
      <c r="R19" s="245">
        <v>159.05767600000001</v>
      </c>
      <c r="S19" s="245">
        <v>162.621978</v>
      </c>
      <c r="T19" s="245">
        <v>161.488978</v>
      </c>
      <c r="U19" s="245">
        <v>150.52397799999997</v>
      </c>
      <c r="V19" s="245">
        <v>151.79897799999998</v>
      </c>
      <c r="W19" s="245">
        <f t="shared" si="2"/>
        <v>138.70476414097914</v>
      </c>
      <c r="X19" s="245">
        <f t="shared" si="3"/>
        <v>139.55534455977636</v>
      </c>
      <c r="Y19" s="245">
        <f t="shared" si="4"/>
        <v>138.42234455977635</v>
      </c>
      <c r="Z19" s="245">
        <f t="shared" si="5"/>
        <v>127.4573445597763</v>
      </c>
      <c r="AA19" s="245">
        <f t="shared" si="6"/>
        <v>128.73234455977632</v>
      </c>
      <c r="AB19" s="130">
        <f t="shared" si="7"/>
        <v>0.8505804187972217</v>
      </c>
      <c r="AC19" s="130">
        <f t="shared" si="8"/>
        <v>-1.1330000000000098</v>
      </c>
      <c r="AD19" s="130">
        <f t="shared" si="9"/>
        <v>-10.965000000000046</v>
      </c>
      <c r="AE19" s="130">
        <f t="shared" si="10"/>
        <v>1.27500000000002</v>
      </c>
      <c r="AF19" s="130">
        <f t="shared" si="11"/>
        <v>0.8505804187972217</v>
      </c>
      <c r="AG19" s="130">
        <f t="shared" si="12"/>
        <v>-0.2824195812027881</v>
      </c>
      <c r="AH19" s="130">
        <f t="shared" si="13"/>
        <v>-11.247419581202834</v>
      </c>
      <c r="AI19" s="130">
        <f t="shared" si="14"/>
        <v>-9.972419581202814</v>
      </c>
    </row>
    <row r="20" spans="1:35" ht="15">
      <c r="A20" s="237">
        <v>841</v>
      </c>
      <c r="B20" s="238" t="s">
        <v>189</v>
      </c>
      <c r="C20" s="239">
        <v>30</v>
      </c>
      <c r="D20" s="238" t="s">
        <v>64</v>
      </c>
      <c r="E20" s="238" t="s">
        <v>64</v>
      </c>
      <c r="F20" s="239">
        <v>93</v>
      </c>
      <c r="G20" s="238" t="s">
        <v>162</v>
      </c>
      <c r="H20" s="239" t="s">
        <v>163</v>
      </c>
      <c r="I20" s="240">
        <v>0.9434749397731946</v>
      </c>
      <c r="J20" s="240">
        <v>0.466</v>
      </c>
      <c r="K20" s="241" t="s">
        <v>164</v>
      </c>
      <c r="L20" s="241" t="s">
        <v>4</v>
      </c>
      <c r="M20" s="242">
        <v>15367.163004053951</v>
      </c>
      <c r="N20" s="243">
        <v>15247.871504501705</v>
      </c>
      <c r="O20" s="244">
        <f t="shared" si="0"/>
        <v>11.222804294487425</v>
      </c>
      <c r="P20" s="244">
        <f t="shared" si="0"/>
        <v>12.719178200419082</v>
      </c>
      <c r="Q20" s="244">
        <f t="shared" si="1"/>
        <v>1.496373905931657</v>
      </c>
      <c r="R20" s="245">
        <v>151.098</v>
      </c>
      <c r="S20" s="245">
        <v>154.48100000000002</v>
      </c>
      <c r="T20" s="245">
        <v>148.36</v>
      </c>
      <c r="U20" s="245">
        <v>141.77200000000002</v>
      </c>
      <c r="V20" s="245">
        <v>142.941</v>
      </c>
      <c r="W20" s="245">
        <f t="shared" si="2"/>
        <v>139.8751957055126</v>
      </c>
      <c r="X20" s="245">
        <f t="shared" si="3"/>
        <v>141.76182179958093</v>
      </c>
      <c r="Y20" s="245">
        <f t="shared" si="4"/>
        <v>135.64082179958092</v>
      </c>
      <c r="Z20" s="245">
        <f t="shared" si="5"/>
        <v>129.05282179958093</v>
      </c>
      <c r="AA20" s="245">
        <f t="shared" si="6"/>
        <v>130.2218217995809</v>
      </c>
      <c r="AB20" s="130">
        <f t="shared" si="7"/>
        <v>1.8866260940683333</v>
      </c>
      <c r="AC20" s="130">
        <f t="shared" si="8"/>
        <v>-6.121000000000009</v>
      </c>
      <c r="AD20" s="130">
        <f t="shared" si="9"/>
        <v>-6.587999999999994</v>
      </c>
      <c r="AE20" s="130">
        <f t="shared" si="10"/>
        <v>1.1689999999999827</v>
      </c>
      <c r="AF20" s="130">
        <f t="shared" si="11"/>
        <v>1.8866260940683333</v>
      </c>
      <c r="AG20" s="130">
        <f t="shared" si="12"/>
        <v>-4.234373905931676</v>
      </c>
      <c r="AH20" s="130">
        <f t="shared" si="13"/>
        <v>-10.82237390593167</v>
      </c>
      <c r="AI20" s="130">
        <f t="shared" si="14"/>
        <v>-9.653373905931687</v>
      </c>
    </row>
    <row r="21" spans="1:35" ht="15">
      <c r="A21" s="237">
        <v>462</v>
      </c>
      <c r="B21" s="238" t="s">
        <v>193</v>
      </c>
      <c r="C21" s="239">
        <v>40</v>
      </c>
      <c r="D21" s="238" t="s">
        <v>61</v>
      </c>
      <c r="E21" s="238" t="s">
        <v>61</v>
      </c>
      <c r="F21" s="239">
        <v>50</v>
      </c>
      <c r="G21" s="238" t="s">
        <v>162</v>
      </c>
      <c r="H21" s="239" t="s">
        <v>163</v>
      </c>
      <c r="I21" s="240">
        <v>0.9865027322404372</v>
      </c>
      <c r="J21" s="240">
        <v>0.448</v>
      </c>
      <c r="K21" s="241" t="s">
        <v>164</v>
      </c>
      <c r="L21" s="241" t="s">
        <v>3</v>
      </c>
      <c r="M21" s="242">
        <v>5380.019819247397</v>
      </c>
      <c r="N21" s="243">
        <v>5338.256051160242</v>
      </c>
      <c r="O21" s="244">
        <f t="shared" si="0"/>
        <v>11.164553753380293</v>
      </c>
      <c r="P21" s="244">
        <f t="shared" si="0"/>
        <v>12.653160920497665</v>
      </c>
      <c r="Q21" s="244">
        <f t="shared" si="1"/>
        <v>1.4886071671173724</v>
      </c>
      <c r="R21" s="245">
        <v>147.61965500000002</v>
      </c>
      <c r="S21" s="245">
        <v>151.03047400000003</v>
      </c>
      <c r="T21" s="245">
        <v>142.511474</v>
      </c>
      <c r="U21" s="245">
        <v>138.547474</v>
      </c>
      <c r="V21" s="245">
        <v>140.29547399999998</v>
      </c>
      <c r="W21" s="245">
        <f t="shared" si="2"/>
        <v>136.45510124661973</v>
      </c>
      <c r="X21" s="245">
        <f t="shared" si="3"/>
        <v>138.37731307950236</v>
      </c>
      <c r="Y21" s="245">
        <f t="shared" si="4"/>
        <v>129.85831307950232</v>
      </c>
      <c r="Z21" s="245">
        <f t="shared" si="5"/>
        <v>125.89431307950233</v>
      </c>
      <c r="AA21" s="245">
        <f t="shared" si="6"/>
        <v>127.64231307950232</v>
      </c>
      <c r="AB21" s="130">
        <f t="shared" si="7"/>
        <v>1.922211832882624</v>
      </c>
      <c r="AC21" s="130">
        <f t="shared" si="8"/>
        <v>-8.519000000000034</v>
      </c>
      <c r="AD21" s="130">
        <f t="shared" si="9"/>
        <v>-3.9639999999999986</v>
      </c>
      <c r="AE21" s="130">
        <f t="shared" si="10"/>
        <v>1.7479999999999905</v>
      </c>
      <c r="AF21" s="130">
        <f t="shared" si="11"/>
        <v>1.922211832882624</v>
      </c>
      <c r="AG21" s="130">
        <f t="shared" si="12"/>
        <v>-6.59678816711741</v>
      </c>
      <c r="AH21" s="130">
        <f t="shared" si="13"/>
        <v>-10.560788167117408</v>
      </c>
      <c r="AI21" s="130">
        <f t="shared" si="14"/>
        <v>-8.812788167117418</v>
      </c>
    </row>
    <row r="22" spans="1:35" ht="15">
      <c r="A22" s="237">
        <v>427</v>
      </c>
      <c r="B22" s="238" t="s">
        <v>188</v>
      </c>
      <c r="C22" s="239">
        <v>40</v>
      </c>
      <c r="D22" s="238" t="s">
        <v>61</v>
      </c>
      <c r="E22" s="238" t="s">
        <v>61</v>
      </c>
      <c r="F22" s="239">
        <v>187</v>
      </c>
      <c r="G22" s="238" t="s">
        <v>162</v>
      </c>
      <c r="H22" s="239" t="s">
        <v>163</v>
      </c>
      <c r="I22" s="240">
        <v>0.874711434499284</v>
      </c>
      <c r="J22" s="240">
        <v>0.409</v>
      </c>
      <c r="K22" s="241" t="s">
        <v>164</v>
      </c>
      <c r="L22" s="241" t="s">
        <v>4</v>
      </c>
      <c r="M22" s="242">
        <v>20489.970163775022</v>
      </c>
      <c r="N22" s="243">
        <v>20489.970163775022</v>
      </c>
      <c r="O22" s="244">
        <f t="shared" si="0"/>
        <v>13.792073523453979</v>
      </c>
      <c r="P22" s="244">
        <f t="shared" si="0"/>
        <v>15.631016659914508</v>
      </c>
      <c r="Q22" s="244">
        <f t="shared" si="1"/>
        <v>1.8389431364605286</v>
      </c>
      <c r="R22" s="245">
        <v>167.78400000000002</v>
      </c>
      <c r="S22" s="245">
        <v>171.02</v>
      </c>
      <c r="T22" s="245">
        <v>175.37300000000002</v>
      </c>
      <c r="U22" s="245">
        <v>159.20000000000002</v>
      </c>
      <c r="V22" s="245">
        <v>160.08200000000002</v>
      </c>
      <c r="W22" s="245">
        <f t="shared" si="2"/>
        <v>153.99192647654604</v>
      </c>
      <c r="X22" s="245">
        <f t="shared" si="3"/>
        <v>155.3889833400855</v>
      </c>
      <c r="Y22" s="245">
        <f t="shared" si="4"/>
        <v>159.7419833400855</v>
      </c>
      <c r="Z22" s="245">
        <f t="shared" si="5"/>
        <v>143.5689833400855</v>
      </c>
      <c r="AA22" s="245">
        <f t="shared" si="6"/>
        <v>144.45098334008551</v>
      </c>
      <c r="AB22" s="130">
        <f t="shared" si="7"/>
        <v>1.3970568635394613</v>
      </c>
      <c r="AC22" s="130">
        <f t="shared" si="8"/>
        <v>4.353000000000009</v>
      </c>
      <c r="AD22" s="130">
        <f t="shared" si="9"/>
        <v>-16.173000000000002</v>
      </c>
      <c r="AE22" s="130">
        <f t="shared" si="10"/>
        <v>0.882000000000005</v>
      </c>
      <c r="AF22" s="130">
        <f t="shared" si="11"/>
        <v>1.3970568635394613</v>
      </c>
      <c r="AG22" s="130">
        <f t="shared" si="12"/>
        <v>5.75005686353947</v>
      </c>
      <c r="AH22" s="130">
        <f t="shared" si="13"/>
        <v>-10.422943136460532</v>
      </c>
      <c r="AI22" s="130">
        <f t="shared" si="14"/>
        <v>-9.540943136460527</v>
      </c>
    </row>
    <row r="23" spans="1:35" ht="15">
      <c r="A23" s="237">
        <v>384</v>
      </c>
      <c r="B23" s="238" t="s">
        <v>194</v>
      </c>
      <c r="C23" s="239">
        <v>5</v>
      </c>
      <c r="D23" s="238" t="s">
        <v>195</v>
      </c>
      <c r="E23" s="238" t="s">
        <v>59</v>
      </c>
      <c r="F23" s="239">
        <v>75</v>
      </c>
      <c r="G23" s="238" t="s">
        <v>162</v>
      </c>
      <c r="H23" s="239" t="s">
        <v>163</v>
      </c>
      <c r="I23" s="240">
        <v>0.8816757741347905</v>
      </c>
      <c r="J23" s="240">
        <v>0.503</v>
      </c>
      <c r="K23" s="241" t="s">
        <v>164</v>
      </c>
      <c r="L23" s="241" t="s">
        <v>3</v>
      </c>
      <c r="M23" s="242">
        <v>10354.664121023341</v>
      </c>
      <c r="N23" s="243">
        <v>10274.28341509663</v>
      </c>
      <c r="O23" s="244">
        <f t="shared" si="0"/>
        <v>11.126044242549694</v>
      </c>
      <c r="P23" s="244">
        <f t="shared" si="0"/>
        <v>12.609516808222988</v>
      </c>
      <c r="Q23" s="244">
        <f t="shared" si="1"/>
        <v>1.4834725656732939</v>
      </c>
      <c r="R23" s="245">
        <v>146.41322000000002</v>
      </c>
      <c r="S23" s="245">
        <v>149.83793400000002</v>
      </c>
      <c r="T23" s="245">
        <v>146.61793400000002</v>
      </c>
      <c r="U23" s="245">
        <v>137.59093400000003</v>
      </c>
      <c r="V23" s="245">
        <v>138.70193400000002</v>
      </c>
      <c r="W23" s="245">
        <f t="shared" si="2"/>
        <v>135.28717575745034</v>
      </c>
      <c r="X23" s="245">
        <f t="shared" si="3"/>
        <v>137.22841719177703</v>
      </c>
      <c r="Y23" s="245">
        <f t="shared" si="4"/>
        <v>134.00841719177703</v>
      </c>
      <c r="Z23" s="245">
        <f t="shared" si="5"/>
        <v>124.98141719177704</v>
      </c>
      <c r="AA23" s="245">
        <f t="shared" si="6"/>
        <v>126.09241719177703</v>
      </c>
      <c r="AB23" s="130">
        <f t="shared" si="7"/>
        <v>1.9412414343266846</v>
      </c>
      <c r="AC23" s="130">
        <f t="shared" si="8"/>
        <v>-3.219999999999999</v>
      </c>
      <c r="AD23" s="130">
        <f t="shared" si="9"/>
        <v>-9.026999999999987</v>
      </c>
      <c r="AE23" s="130">
        <f t="shared" si="10"/>
        <v>1.11099999999999</v>
      </c>
      <c r="AF23" s="130">
        <f t="shared" si="11"/>
        <v>1.9412414343266846</v>
      </c>
      <c r="AG23" s="130">
        <f t="shared" si="12"/>
        <v>-1.2787585656733143</v>
      </c>
      <c r="AH23" s="130">
        <f t="shared" si="13"/>
        <v>-10.305758565673301</v>
      </c>
      <c r="AI23" s="130">
        <f t="shared" si="14"/>
        <v>-9.194758565673311</v>
      </c>
    </row>
    <row r="24" spans="1:35" ht="15">
      <c r="A24" s="237">
        <v>503</v>
      </c>
      <c r="B24" s="238" t="s">
        <v>196</v>
      </c>
      <c r="C24" s="239">
        <v>64</v>
      </c>
      <c r="D24" s="238" t="s">
        <v>178</v>
      </c>
      <c r="E24" s="238" t="s">
        <v>167</v>
      </c>
      <c r="F24" s="239">
        <v>60</v>
      </c>
      <c r="G24" s="238" t="s">
        <v>162</v>
      </c>
      <c r="H24" s="239" t="s">
        <v>163</v>
      </c>
      <c r="I24" s="240">
        <v>0.9483606557377049</v>
      </c>
      <c r="J24" s="240">
        <v>0.661</v>
      </c>
      <c r="K24" s="241" t="s">
        <v>164</v>
      </c>
      <c r="L24" s="241" t="s">
        <v>4</v>
      </c>
      <c r="M24" s="242">
        <v>9725.052121245873</v>
      </c>
      <c r="N24" s="243">
        <v>9649.558938121498</v>
      </c>
      <c r="O24" s="244">
        <f t="shared" si="0"/>
        <v>7.871231538219982</v>
      </c>
      <c r="P24" s="244">
        <f t="shared" si="0"/>
        <v>8.920729076649312</v>
      </c>
      <c r="Q24" s="244">
        <f t="shared" si="1"/>
        <v>1.0494975384293301</v>
      </c>
      <c r="R24" s="245">
        <v>143.43419600000001</v>
      </c>
      <c r="S24" s="245">
        <v>146.65521</v>
      </c>
      <c r="T24" s="245">
        <v>147.45121</v>
      </c>
      <c r="U24" s="245">
        <v>134.41121</v>
      </c>
      <c r="V24" s="245">
        <v>136.41321</v>
      </c>
      <c r="W24" s="245">
        <f t="shared" si="2"/>
        <v>135.56296446178004</v>
      </c>
      <c r="X24" s="245">
        <f t="shared" si="3"/>
        <v>137.7344809233507</v>
      </c>
      <c r="Y24" s="245">
        <f t="shared" si="4"/>
        <v>138.5304809233507</v>
      </c>
      <c r="Z24" s="245">
        <f t="shared" si="5"/>
        <v>125.4904809233507</v>
      </c>
      <c r="AA24" s="245">
        <f t="shared" si="6"/>
        <v>127.49248092335068</v>
      </c>
      <c r="AB24" s="130">
        <f t="shared" si="7"/>
        <v>2.1715164615706612</v>
      </c>
      <c r="AC24" s="130">
        <f t="shared" si="8"/>
        <v>0.7959999999999923</v>
      </c>
      <c r="AD24" s="130">
        <f t="shared" si="9"/>
        <v>-13.039999999999992</v>
      </c>
      <c r="AE24" s="130">
        <f t="shared" si="10"/>
        <v>2.001999999999981</v>
      </c>
      <c r="AF24" s="130">
        <f t="shared" si="11"/>
        <v>2.1715164615706612</v>
      </c>
      <c r="AG24" s="130">
        <f t="shared" si="12"/>
        <v>2.9675164615706535</v>
      </c>
      <c r="AH24" s="130">
        <f t="shared" si="13"/>
        <v>-10.072483538429339</v>
      </c>
      <c r="AI24" s="130">
        <f t="shared" si="14"/>
        <v>-8.070483538429357</v>
      </c>
    </row>
    <row r="25" spans="1:35" ht="15">
      <c r="A25" s="237">
        <v>554</v>
      </c>
      <c r="B25" s="238" t="s">
        <v>190</v>
      </c>
      <c r="C25" s="239">
        <v>22</v>
      </c>
      <c r="D25" s="238" t="s">
        <v>191</v>
      </c>
      <c r="E25" s="238" t="s">
        <v>167</v>
      </c>
      <c r="F25" s="239">
        <v>50</v>
      </c>
      <c r="G25" s="238" t="s">
        <v>162</v>
      </c>
      <c r="H25" s="239" t="s">
        <v>163</v>
      </c>
      <c r="I25" s="240">
        <v>0.9041605839416058</v>
      </c>
      <c r="J25" s="240">
        <v>0.668</v>
      </c>
      <c r="K25" s="241" t="s">
        <v>164</v>
      </c>
      <c r="L25" s="241" t="s">
        <v>4</v>
      </c>
      <c r="M25" s="242">
        <v>9898.6801325378</v>
      </c>
      <c r="N25" s="243">
        <v>8886.791564275152</v>
      </c>
      <c r="O25" s="244">
        <f t="shared" si="0"/>
        <v>8.169503111786394</v>
      </c>
      <c r="P25" s="244">
        <f t="shared" si="0"/>
        <v>9.258770193357915</v>
      </c>
      <c r="Q25" s="244">
        <f t="shared" si="1"/>
        <v>1.0892670815715206</v>
      </c>
      <c r="R25" s="245">
        <v>159.391</v>
      </c>
      <c r="S25" s="245">
        <v>162.95</v>
      </c>
      <c r="T25" s="245">
        <v>152.01</v>
      </c>
      <c r="U25" s="245">
        <v>150.603</v>
      </c>
      <c r="V25" s="245">
        <v>152.299</v>
      </c>
      <c r="W25" s="245">
        <f t="shared" si="2"/>
        <v>151.2214968882136</v>
      </c>
      <c r="X25" s="245">
        <f t="shared" si="3"/>
        <v>153.69122980664207</v>
      </c>
      <c r="Y25" s="245">
        <f t="shared" si="4"/>
        <v>142.75122980664207</v>
      </c>
      <c r="Z25" s="245">
        <f t="shared" si="5"/>
        <v>141.3442298066421</v>
      </c>
      <c r="AA25" s="245">
        <f t="shared" si="6"/>
        <v>143.0402298066421</v>
      </c>
      <c r="AB25" s="130">
        <f t="shared" si="7"/>
        <v>2.4697329184284627</v>
      </c>
      <c r="AC25" s="130">
        <f t="shared" si="8"/>
        <v>-10.939999999999998</v>
      </c>
      <c r="AD25" s="130">
        <f t="shared" si="9"/>
        <v>-1.4069999999999823</v>
      </c>
      <c r="AE25" s="130">
        <f t="shared" si="10"/>
        <v>1.695999999999998</v>
      </c>
      <c r="AF25" s="130">
        <f t="shared" si="11"/>
        <v>2.4697329184284627</v>
      </c>
      <c r="AG25" s="130">
        <f t="shared" si="12"/>
        <v>-8.470267081571535</v>
      </c>
      <c r="AH25" s="130">
        <f t="shared" si="13"/>
        <v>-9.877267081571517</v>
      </c>
      <c r="AI25" s="130">
        <f t="shared" si="14"/>
        <v>-8.18126708157152</v>
      </c>
    </row>
    <row r="26" spans="1:35" ht="15">
      <c r="A26" s="237">
        <v>756</v>
      </c>
      <c r="B26" s="238" t="s">
        <v>202</v>
      </c>
      <c r="C26" s="239">
        <v>5</v>
      </c>
      <c r="D26" s="238" t="s">
        <v>195</v>
      </c>
      <c r="E26" s="238" t="s">
        <v>59</v>
      </c>
      <c r="F26" s="239">
        <v>32</v>
      </c>
      <c r="G26" s="238" t="s">
        <v>168</v>
      </c>
      <c r="H26" s="239" t="s">
        <v>163</v>
      </c>
      <c r="I26" s="240">
        <v>0.7738217213114754</v>
      </c>
      <c r="J26" s="240">
        <v>0.687</v>
      </c>
      <c r="K26" s="241" t="s">
        <v>164</v>
      </c>
      <c r="L26" s="241" t="s">
        <v>3</v>
      </c>
      <c r="M26" s="242">
        <v>5128.753237105195</v>
      </c>
      <c r="N26" s="243">
        <v>5088.939989576922</v>
      </c>
      <c r="O26" s="244">
        <f aca="true" t="shared" si="15" ref="O26:P45">O$3/30.4/$I26/$J26</f>
        <v>9.281539603530666</v>
      </c>
      <c r="P26" s="244">
        <f t="shared" si="15"/>
        <v>10.519078217334755</v>
      </c>
      <c r="Q26" s="244">
        <f t="shared" si="1"/>
        <v>1.2375386138040891</v>
      </c>
      <c r="R26" s="245">
        <v>147.63571299999998</v>
      </c>
      <c r="S26" s="245">
        <v>151.023182</v>
      </c>
      <c r="T26" s="245">
        <v>144.86218200000002</v>
      </c>
      <c r="U26" s="245">
        <v>139.11618199999998</v>
      </c>
      <c r="V26" s="245">
        <v>140.65818199999998</v>
      </c>
      <c r="W26" s="245">
        <f t="shared" si="2"/>
        <v>138.35417339646932</v>
      </c>
      <c r="X26" s="245">
        <f t="shared" si="3"/>
        <v>140.50410378266523</v>
      </c>
      <c r="Y26" s="245">
        <f t="shared" si="4"/>
        <v>134.34310378266525</v>
      </c>
      <c r="Z26" s="245">
        <f t="shared" si="5"/>
        <v>128.59710378266522</v>
      </c>
      <c r="AA26" s="245">
        <f t="shared" si="6"/>
        <v>130.13910378266522</v>
      </c>
      <c r="AB26" s="130">
        <f t="shared" si="7"/>
        <v>2.149930386195905</v>
      </c>
      <c r="AC26" s="130">
        <f t="shared" si="8"/>
        <v>-6.160999999999973</v>
      </c>
      <c r="AD26" s="130">
        <f t="shared" si="9"/>
        <v>-5.746000000000038</v>
      </c>
      <c r="AE26" s="130">
        <f t="shared" si="10"/>
        <v>1.5420000000000016</v>
      </c>
      <c r="AF26" s="130">
        <f t="shared" si="11"/>
        <v>2.149930386195905</v>
      </c>
      <c r="AG26" s="130">
        <f t="shared" si="12"/>
        <v>-4.011069613804068</v>
      </c>
      <c r="AH26" s="130">
        <f t="shared" si="13"/>
        <v>-9.757069613804106</v>
      </c>
      <c r="AI26" s="130">
        <f t="shared" si="14"/>
        <v>-8.215069613804104</v>
      </c>
    </row>
    <row r="27" spans="1:35" ht="15">
      <c r="A27" s="237">
        <v>562</v>
      </c>
      <c r="B27" s="238" t="s">
        <v>203</v>
      </c>
      <c r="C27" s="239">
        <v>40</v>
      </c>
      <c r="D27" s="238" t="s">
        <v>61</v>
      </c>
      <c r="E27" s="238" t="s">
        <v>61</v>
      </c>
      <c r="F27" s="239">
        <v>81</v>
      </c>
      <c r="G27" s="238" t="s">
        <v>162</v>
      </c>
      <c r="H27" s="239" t="s">
        <v>163</v>
      </c>
      <c r="I27" s="240">
        <v>0.8466234905214869</v>
      </c>
      <c r="J27" s="240">
        <v>0.489</v>
      </c>
      <c r="K27" s="241" t="s">
        <v>164</v>
      </c>
      <c r="L27" s="241" t="s">
        <v>3</v>
      </c>
      <c r="M27" s="242">
        <v>10622.47700136036</v>
      </c>
      <c r="N27" s="243">
        <v>10622.47700136036</v>
      </c>
      <c r="O27" s="244">
        <f t="shared" si="15"/>
        <v>11.91841495922836</v>
      </c>
      <c r="P27" s="244">
        <f t="shared" si="15"/>
        <v>13.50753695379214</v>
      </c>
      <c r="Q27" s="244">
        <f t="shared" si="1"/>
        <v>1.5891219945637811</v>
      </c>
      <c r="R27" s="245">
        <v>147.610739</v>
      </c>
      <c r="S27" s="245">
        <v>151.142558</v>
      </c>
      <c r="T27" s="245">
        <v>141.87655800000002</v>
      </c>
      <c r="U27" s="245">
        <v>139.604558</v>
      </c>
      <c r="V27" s="245">
        <v>141.199558</v>
      </c>
      <c r="W27" s="245">
        <f t="shared" si="2"/>
        <v>135.69232404077164</v>
      </c>
      <c r="X27" s="245">
        <f t="shared" si="3"/>
        <v>137.63502104620787</v>
      </c>
      <c r="Y27" s="245">
        <f t="shared" si="4"/>
        <v>128.36902104620788</v>
      </c>
      <c r="Z27" s="245">
        <f t="shared" si="5"/>
        <v>126.09702104620786</v>
      </c>
      <c r="AA27" s="245">
        <f t="shared" si="6"/>
        <v>127.69202104620786</v>
      </c>
      <c r="AB27" s="130">
        <f t="shared" si="7"/>
        <v>1.94269700543623</v>
      </c>
      <c r="AC27" s="130">
        <f t="shared" si="8"/>
        <v>-9.265999999999991</v>
      </c>
      <c r="AD27" s="130">
        <f t="shared" si="9"/>
        <v>-2.27200000000002</v>
      </c>
      <c r="AE27" s="130">
        <f t="shared" si="10"/>
        <v>1.5949999999999989</v>
      </c>
      <c r="AF27" s="130">
        <f t="shared" si="11"/>
        <v>1.94269700543623</v>
      </c>
      <c r="AG27" s="130">
        <f t="shared" si="12"/>
        <v>-7.323302994563761</v>
      </c>
      <c r="AH27" s="130">
        <f t="shared" si="13"/>
        <v>-9.59530299456378</v>
      </c>
      <c r="AI27" s="130">
        <f t="shared" si="14"/>
        <v>-8.000302994563782</v>
      </c>
    </row>
    <row r="28" spans="1:35" ht="15">
      <c r="A28" s="237">
        <v>332</v>
      </c>
      <c r="B28" s="238" t="s">
        <v>192</v>
      </c>
      <c r="C28" s="239">
        <v>18</v>
      </c>
      <c r="D28" s="238" t="s">
        <v>69</v>
      </c>
      <c r="E28" s="238" t="s">
        <v>69</v>
      </c>
      <c r="F28" s="239">
        <v>60</v>
      </c>
      <c r="G28" s="238" t="s">
        <v>162</v>
      </c>
      <c r="H28" s="239" t="s">
        <v>163</v>
      </c>
      <c r="I28" s="240">
        <v>0.9062841530054645</v>
      </c>
      <c r="J28" s="240">
        <v>0.515</v>
      </c>
      <c r="K28" s="241" t="s">
        <v>164</v>
      </c>
      <c r="L28" s="241" t="s">
        <v>3</v>
      </c>
      <c r="M28" s="242">
        <v>7962.337516189675</v>
      </c>
      <c r="N28" s="243">
        <v>7900.527852167968</v>
      </c>
      <c r="O28" s="244">
        <f t="shared" si="15"/>
        <v>10.571729938630819</v>
      </c>
      <c r="P28" s="244">
        <f t="shared" si="15"/>
        <v>11.981293930448262</v>
      </c>
      <c r="Q28" s="244">
        <f t="shared" si="1"/>
        <v>1.4095639918174427</v>
      </c>
      <c r="R28" s="245">
        <v>145.490925</v>
      </c>
      <c r="S28" s="245">
        <v>149.18054800000002</v>
      </c>
      <c r="T28" s="245">
        <v>144.99754800000002</v>
      </c>
      <c r="U28" s="245">
        <v>137.367548</v>
      </c>
      <c r="V28" s="245">
        <v>138.783548</v>
      </c>
      <c r="W28" s="245">
        <f t="shared" si="2"/>
        <v>134.91919506136918</v>
      </c>
      <c r="X28" s="245">
        <f t="shared" si="3"/>
        <v>137.19925406955176</v>
      </c>
      <c r="Y28" s="245">
        <f t="shared" si="4"/>
        <v>133.01625406955176</v>
      </c>
      <c r="Z28" s="245">
        <f t="shared" si="5"/>
        <v>125.38625406955174</v>
      </c>
      <c r="AA28" s="245">
        <f t="shared" si="6"/>
        <v>126.80225406955174</v>
      </c>
      <c r="AB28" s="130">
        <f t="shared" si="7"/>
        <v>2.280059008182576</v>
      </c>
      <c r="AC28" s="130">
        <f t="shared" si="8"/>
        <v>-4.182999999999993</v>
      </c>
      <c r="AD28" s="130">
        <f t="shared" si="9"/>
        <v>-7.630000000000024</v>
      </c>
      <c r="AE28" s="130">
        <f t="shared" si="10"/>
        <v>1.4159999999999968</v>
      </c>
      <c r="AF28" s="130">
        <f t="shared" si="11"/>
        <v>2.280059008182576</v>
      </c>
      <c r="AG28" s="130">
        <f t="shared" si="12"/>
        <v>-1.9029409918174167</v>
      </c>
      <c r="AH28" s="130">
        <f t="shared" si="13"/>
        <v>-9.53294099181744</v>
      </c>
      <c r="AI28" s="130">
        <f t="shared" si="14"/>
        <v>-8.116940991817444</v>
      </c>
    </row>
    <row r="29" spans="1:35" ht="15">
      <c r="A29" s="237">
        <v>371</v>
      </c>
      <c r="B29" s="238" t="s">
        <v>200</v>
      </c>
      <c r="C29" s="239">
        <v>66</v>
      </c>
      <c r="D29" s="238" t="s">
        <v>201</v>
      </c>
      <c r="E29" s="238" t="s">
        <v>61</v>
      </c>
      <c r="F29" s="239">
        <v>106</v>
      </c>
      <c r="G29" s="238" t="s">
        <v>162</v>
      </c>
      <c r="H29" s="239" t="s">
        <v>163</v>
      </c>
      <c r="I29" s="240">
        <v>0.6274615939787607</v>
      </c>
      <c r="J29" s="240">
        <v>0.691</v>
      </c>
      <c r="K29" s="241" t="s">
        <v>164</v>
      </c>
      <c r="L29" s="241" t="s">
        <v>3</v>
      </c>
      <c r="M29" s="242">
        <v>13244.016001262335</v>
      </c>
      <c r="N29" s="243">
        <v>13244.016001262335</v>
      </c>
      <c r="O29" s="244">
        <f t="shared" si="15"/>
        <v>11.380267738866106</v>
      </c>
      <c r="P29" s="244">
        <f t="shared" si="15"/>
        <v>12.897636770714922</v>
      </c>
      <c r="Q29" s="244">
        <f t="shared" si="1"/>
        <v>1.5173690318488156</v>
      </c>
      <c r="R29" s="245">
        <v>167.59493799999998</v>
      </c>
      <c r="S29" s="245">
        <v>171.280988</v>
      </c>
      <c r="T29" s="245">
        <v>159.80598799999999</v>
      </c>
      <c r="U29" s="245">
        <v>159.764988</v>
      </c>
      <c r="V29" s="245">
        <v>160.777988</v>
      </c>
      <c r="W29" s="245">
        <f t="shared" si="2"/>
        <v>156.21467026113388</v>
      </c>
      <c r="X29" s="245">
        <f t="shared" si="3"/>
        <v>158.3833512292851</v>
      </c>
      <c r="Y29" s="245">
        <f t="shared" si="4"/>
        <v>146.90835122928507</v>
      </c>
      <c r="Z29" s="245">
        <f t="shared" si="5"/>
        <v>146.86735122928508</v>
      </c>
      <c r="AA29" s="245">
        <f t="shared" si="6"/>
        <v>147.88035122928508</v>
      </c>
      <c r="AB29" s="130">
        <f t="shared" si="7"/>
        <v>2.1686809681512216</v>
      </c>
      <c r="AC29" s="130">
        <f t="shared" si="8"/>
        <v>-11.475000000000023</v>
      </c>
      <c r="AD29" s="130">
        <f t="shared" si="9"/>
        <v>-0.04099999999999682</v>
      </c>
      <c r="AE29" s="130">
        <f t="shared" si="10"/>
        <v>1.0130000000000052</v>
      </c>
      <c r="AF29" s="130">
        <f t="shared" si="11"/>
        <v>2.1686809681512216</v>
      </c>
      <c r="AG29" s="130">
        <f t="shared" si="12"/>
        <v>-9.306319031848801</v>
      </c>
      <c r="AH29" s="130">
        <f t="shared" si="13"/>
        <v>-9.347319031848798</v>
      </c>
      <c r="AI29" s="130">
        <f t="shared" si="14"/>
        <v>-8.334319031848793</v>
      </c>
    </row>
    <row r="30" spans="1:35" ht="15">
      <c r="A30" s="237">
        <v>524</v>
      </c>
      <c r="B30" s="238" t="s">
        <v>198</v>
      </c>
      <c r="C30" s="239">
        <v>67</v>
      </c>
      <c r="D30" s="238" t="s">
        <v>199</v>
      </c>
      <c r="E30" s="238" t="s">
        <v>61</v>
      </c>
      <c r="F30" s="239">
        <v>56</v>
      </c>
      <c r="G30" s="238" t="s">
        <v>162</v>
      </c>
      <c r="H30" s="239" t="s">
        <v>163</v>
      </c>
      <c r="I30" s="240">
        <v>0.9277419984387197</v>
      </c>
      <c r="J30" s="240">
        <v>0.388</v>
      </c>
      <c r="K30" s="241" t="s">
        <v>164</v>
      </c>
      <c r="L30" s="241" t="s">
        <v>4</v>
      </c>
      <c r="M30" s="242">
        <v>5507.991024258503</v>
      </c>
      <c r="N30" s="243">
        <v>5465.23384724211</v>
      </c>
      <c r="O30" s="244">
        <f t="shared" si="15"/>
        <v>13.70751508540035</v>
      </c>
      <c r="P30" s="244">
        <f t="shared" si="15"/>
        <v>15.53518376345373</v>
      </c>
      <c r="Q30" s="244">
        <f t="shared" si="1"/>
        <v>1.8276686780533797</v>
      </c>
      <c r="R30" s="245">
        <v>158.74800000000002</v>
      </c>
      <c r="S30" s="245">
        <v>161.857</v>
      </c>
      <c r="T30" s="245">
        <v>156.954</v>
      </c>
      <c r="U30" s="245">
        <v>151.238</v>
      </c>
      <c r="V30" s="245">
        <v>152.04500000000002</v>
      </c>
      <c r="W30" s="245">
        <f t="shared" si="2"/>
        <v>145.04048491459966</v>
      </c>
      <c r="X30" s="245">
        <f t="shared" si="3"/>
        <v>146.32181623654628</v>
      </c>
      <c r="Y30" s="245">
        <f t="shared" si="4"/>
        <v>141.41881623654626</v>
      </c>
      <c r="Z30" s="245">
        <f t="shared" si="5"/>
        <v>135.70281623654625</v>
      </c>
      <c r="AA30" s="245">
        <f t="shared" si="6"/>
        <v>136.50981623654627</v>
      </c>
      <c r="AB30" s="130">
        <f t="shared" si="7"/>
        <v>1.2813313219466238</v>
      </c>
      <c r="AC30" s="130">
        <f t="shared" si="8"/>
        <v>-4.90300000000002</v>
      </c>
      <c r="AD30" s="130">
        <f t="shared" si="9"/>
        <v>-5.716000000000008</v>
      </c>
      <c r="AE30" s="130">
        <f t="shared" si="10"/>
        <v>0.8070000000000164</v>
      </c>
      <c r="AF30" s="130">
        <f t="shared" si="11"/>
        <v>1.2813313219466238</v>
      </c>
      <c r="AG30" s="130">
        <f t="shared" si="12"/>
        <v>-3.621668678053396</v>
      </c>
      <c r="AH30" s="130">
        <f t="shared" si="13"/>
        <v>-9.337668678053404</v>
      </c>
      <c r="AI30" s="130">
        <f t="shared" si="14"/>
        <v>-8.530668678053388</v>
      </c>
    </row>
    <row r="31" spans="1:35" ht="15">
      <c r="A31" s="237">
        <v>784</v>
      </c>
      <c r="B31" s="238" t="s">
        <v>204</v>
      </c>
      <c r="C31" s="239">
        <v>5</v>
      </c>
      <c r="D31" s="238" t="s">
        <v>195</v>
      </c>
      <c r="E31" s="238" t="s">
        <v>59</v>
      </c>
      <c r="F31" s="239">
        <v>122</v>
      </c>
      <c r="G31" s="238" t="s">
        <v>162</v>
      </c>
      <c r="H31" s="239" t="s">
        <v>163</v>
      </c>
      <c r="I31" s="240">
        <v>0.9394204067007077</v>
      </c>
      <c r="J31" s="240">
        <v>0.268</v>
      </c>
      <c r="K31" s="241" t="s">
        <v>164</v>
      </c>
      <c r="L31" s="241" t="s">
        <v>3</v>
      </c>
      <c r="M31" s="242">
        <v>9884.740903131615</v>
      </c>
      <c r="N31" s="243">
        <v>9808.008095344718</v>
      </c>
      <c r="O31" s="244">
        <f t="shared" si="15"/>
        <v>19.598502625474847</v>
      </c>
      <c r="P31" s="244">
        <f t="shared" si="15"/>
        <v>22.21163630887149</v>
      </c>
      <c r="Q31" s="244">
        <f t="shared" si="1"/>
        <v>2.6131336833966436</v>
      </c>
      <c r="R31" s="245">
        <v>163.51529699999998</v>
      </c>
      <c r="S31" s="245">
        <v>167.133501</v>
      </c>
      <c r="T31" s="245">
        <v>164.868501</v>
      </c>
      <c r="U31" s="245">
        <v>156.807501</v>
      </c>
      <c r="V31" s="245">
        <v>157.928501</v>
      </c>
      <c r="W31" s="245">
        <f t="shared" si="2"/>
        <v>143.91679437452513</v>
      </c>
      <c r="X31" s="245">
        <f t="shared" si="3"/>
        <v>144.92186469112852</v>
      </c>
      <c r="Y31" s="245">
        <f t="shared" si="4"/>
        <v>142.65686469112853</v>
      </c>
      <c r="Z31" s="245">
        <f t="shared" si="5"/>
        <v>134.5958646911285</v>
      </c>
      <c r="AA31" s="245">
        <f t="shared" si="6"/>
        <v>135.71686469112854</v>
      </c>
      <c r="AB31" s="130">
        <f t="shared" si="7"/>
        <v>1.005070316603394</v>
      </c>
      <c r="AC31" s="130">
        <f t="shared" si="8"/>
        <v>-2.2649999999999864</v>
      </c>
      <c r="AD31" s="130">
        <f t="shared" si="9"/>
        <v>-8.061000000000035</v>
      </c>
      <c r="AE31" s="130">
        <f t="shared" si="10"/>
        <v>1.1210000000000377</v>
      </c>
      <c r="AF31" s="130">
        <f t="shared" si="11"/>
        <v>1.005070316603394</v>
      </c>
      <c r="AG31" s="130">
        <f t="shared" si="12"/>
        <v>-1.2599296833965923</v>
      </c>
      <c r="AH31" s="130">
        <f t="shared" si="13"/>
        <v>-9.320929683396628</v>
      </c>
      <c r="AI31" s="130">
        <f t="shared" si="14"/>
        <v>-8.19992968339659</v>
      </c>
    </row>
    <row r="32" spans="1:35" ht="15">
      <c r="A32" s="237">
        <v>934</v>
      </c>
      <c r="B32" s="238" t="s">
        <v>210</v>
      </c>
      <c r="C32" s="239">
        <v>13</v>
      </c>
      <c r="D32" s="238" t="s">
        <v>211</v>
      </c>
      <c r="E32" s="238" t="s">
        <v>60</v>
      </c>
      <c r="F32" s="239">
        <v>104</v>
      </c>
      <c r="G32" s="238" t="s">
        <v>162</v>
      </c>
      <c r="H32" s="239" t="s">
        <v>163</v>
      </c>
      <c r="I32" s="240">
        <v>0.9063944934846574</v>
      </c>
      <c r="J32" s="240">
        <v>0.238</v>
      </c>
      <c r="K32" s="241" t="s">
        <v>164</v>
      </c>
      <c r="L32" s="241" t="s">
        <v>3</v>
      </c>
      <c r="M32" s="242">
        <v>5824.90176225019</v>
      </c>
      <c r="N32" s="243">
        <v>5824.90176225019</v>
      </c>
      <c r="O32" s="244">
        <f t="shared" si="15"/>
        <v>22.873017378583377</v>
      </c>
      <c r="P32" s="244">
        <f t="shared" si="15"/>
        <v>25.922753029061163</v>
      </c>
      <c r="Q32" s="244">
        <f t="shared" si="1"/>
        <v>3.0497356504777855</v>
      </c>
      <c r="R32" s="245">
        <v>160.57893700000002</v>
      </c>
      <c r="S32" s="245">
        <v>164.135917</v>
      </c>
      <c r="T32" s="245">
        <v>160.368917</v>
      </c>
      <c r="U32" s="245">
        <v>154.68691700000002</v>
      </c>
      <c r="V32" s="245">
        <v>156.154917</v>
      </c>
      <c r="W32" s="245">
        <f t="shared" si="2"/>
        <v>137.70591962141665</v>
      </c>
      <c r="X32" s="245">
        <f t="shared" si="3"/>
        <v>138.21316397093884</v>
      </c>
      <c r="Y32" s="245">
        <f t="shared" si="4"/>
        <v>134.44616397093884</v>
      </c>
      <c r="Z32" s="245">
        <f t="shared" si="5"/>
        <v>128.76416397093885</v>
      </c>
      <c r="AA32" s="245">
        <f t="shared" si="6"/>
        <v>130.23216397093884</v>
      </c>
      <c r="AB32" s="130">
        <f t="shared" si="7"/>
        <v>0.5072443495221819</v>
      </c>
      <c r="AC32" s="130">
        <f t="shared" si="8"/>
        <v>-3.766999999999996</v>
      </c>
      <c r="AD32" s="130">
        <f t="shared" si="9"/>
        <v>-5.681999999999988</v>
      </c>
      <c r="AE32" s="130">
        <f t="shared" si="10"/>
        <v>1.4679999999999893</v>
      </c>
      <c r="AF32" s="130">
        <f t="shared" si="11"/>
        <v>0.5072443495221819</v>
      </c>
      <c r="AG32" s="130">
        <f t="shared" si="12"/>
        <v>-3.259755650477814</v>
      </c>
      <c r="AH32" s="130">
        <f t="shared" si="13"/>
        <v>-8.941755650477802</v>
      </c>
      <c r="AI32" s="130">
        <f t="shared" si="14"/>
        <v>-7.473755650477813</v>
      </c>
    </row>
    <row r="33" spans="1:35" ht="15">
      <c r="A33" s="237">
        <v>108</v>
      </c>
      <c r="B33" s="238" t="s">
        <v>208</v>
      </c>
      <c r="C33" s="239">
        <v>44</v>
      </c>
      <c r="D33" s="238" t="s">
        <v>187</v>
      </c>
      <c r="E33" s="238" t="s">
        <v>58</v>
      </c>
      <c r="F33" s="239">
        <v>104</v>
      </c>
      <c r="G33" s="238" t="s">
        <v>162</v>
      </c>
      <c r="H33" s="239" t="s">
        <v>163</v>
      </c>
      <c r="I33" s="240">
        <v>0.9058165195460277</v>
      </c>
      <c r="J33" s="240">
        <v>0.54</v>
      </c>
      <c r="K33" s="241" t="s">
        <v>164</v>
      </c>
      <c r="L33" s="241" t="s">
        <v>3</v>
      </c>
      <c r="M33" s="242">
        <v>12779.644934121488</v>
      </c>
      <c r="N33" s="243">
        <v>12779.644934121488</v>
      </c>
      <c r="O33" s="244">
        <f t="shared" si="15"/>
        <v>10.08750304660401</v>
      </c>
      <c r="P33" s="244">
        <f t="shared" si="15"/>
        <v>11.432503452817878</v>
      </c>
      <c r="Q33" s="244">
        <f t="shared" si="1"/>
        <v>1.3450004062138685</v>
      </c>
      <c r="R33" s="245">
        <v>155.225325</v>
      </c>
      <c r="S33" s="245">
        <v>158.95904600000003</v>
      </c>
      <c r="T33" s="245">
        <v>151.96804600000002</v>
      </c>
      <c r="U33" s="245">
        <v>147.686046</v>
      </c>
      <c r="V33" s="245">
        <v>149.247046</v>
      </c>
      <c r="W33" s="245">
        <f t="shared" si="2"/>
        <v>145.13782195339599</v>
      </c>
      <c r="X33" s="245">
        <f t="shared" si="3"/>
        <v>147.52654254718215</v>
      </c>
      <c r="Y33" s="245">
        <f t="shared" si="4"/>
        <v>140.53554254718213</v>
      </c>
      <c r="Z33" s="245">
        <f t="shared" si="5"/>
        <v>136.25354254718212</v>
      </c>
      <c r="AA33" s="245">
        <f t="shared" si="6"/>
        <v>137.81454254718213</v>
      </c>
      <c r="AB33" s="130">
        <f t="shared" si="7"/>
        <v>2.388720593786161</v>
      </c>
      <c r="AC33" s="130">
        <f t="shared" si="8"/>
        <v>-6.991000000000014</v>
      </c>
      <c r="AD33" s="130">
        <f t="shared" si="9"/>
        <v>-4.282000000000011</v>
      </c>
      <c r="AE33" s="130">
        <f t="shared" si="10"/>
        <v>1.561000000000007</v>
      </c>
      <c r="AF33" s="130">
        <f t="shared" si="11"/>
        <v>2.388720593786161</v>
      </c>
      <c r="AG33" s="130">
        <f t="shared" si="12"/>
        <v>-4.602279406213853</v>
      </c>
      <c r="AH33" s="130">
        <f t="shared" si="13"/>
        <v>-8.884279406213864</v>
      </c>
      <c r="AI33" s="130">
        <f t="shared" si="14"/>
        <v>-7.323279406213857</v>
      </c>
    </row>
    <row r="34" spans="1:35" ht="15">
      <c r="A34" s="237">
        <v>826</v>
      </c>
      <c r="B34" s="238" t="s">
        <v>219</v>
      </c>
      <c r="C34" s="239">
        <v>47</v>
      </c>
      <c r="D34" s="238" t="s">
        <v>185</v>
      </c>
      <c r="E34" s="238" t="s">
        <v>115</v>
      </c>
      <c r="F34" s="239">
        <v>50</v>
      </c>
      <c r="G34" s="238" t="s">
        <v>162</v>
      </c>
      <c r="H34" s="239" t="s">
        <v>163</v>
      </c>
      <c r="I34" s="240">
        <v>0.8629508196721312</v>
      </c>
      <c r="J34" s="240">
        <v>0.729</v>
      </c>
      <c r="K34" s="241" t="s">
        <v>207</v>
      </c>
      <c r="L34" s="241" t="s">
        <v>6</v>
      </c>
      <c r="M34" s="242">
        <v>10031.209566765543</v>
      </c>
      <c r="N34" s="243">
        <v>8100.991161062963</v>
      </c>
      <c r="O34" s="244">
        <f t="shared" si="15"/>
        <v>7.843395262519313</v>
      </c>
      <c r="P34" s="244">
        <f t="shared" si="15"/>
        <v>8.889181297521889</v>
      </c>
      <c r="Q34" s="244">
        <f t="shared" si="1"/>
        <v>1.0457860350025756</v>
      </c>
      <c r="R34" s="245">
        <v>171.362866</v>
      </c>
      <c r="S34" s="245">
        <v>175.949279</v>
      </c>
      <c r="T34" s="245">
        <v>175.946279</v>
      </c>
      <c r="U34" s="245">
        <v>164.084279</v>
      </c>
      <c r="V34" s="245">
        <v>166.087279</v>
      </c>
      <c r="W34" s="245">
        <f t="shared" si="2"/>
        <v>163.51947073748067</v>
      </c>
      <c r="X34" s="245">
        <f t="shared" si="3"/>
        <v>167.0600977024781</v>
      </c>
      <c r="Y34" s="245">
        <f t="shared" si="4"/>
        <v>167.0570977024781</v>
      </c>
      <c r="Z34" s="245">
        <f t="shared" si="5"/>
        <v>155.1950977024781</v>
      </c>
      <c r="AA34" s="245">
        <f t="shared" si="6"/>
        <v>157.1980977024781</v>
      </c>
      <c r="AB34" s="130">
        <f t="shared" si="7"/>
        <v>3.540626964997415</v>
      </c>
      <c r="AC34" s="130">
        <f t="shared" si="8"/>
        <v>-0.002999999999985903</v>
      </c>
      <c r="AD34" s="130">
        <f t="shared" si="9"/>
        <v>-11.861999999999995</v>
      </c>
      <c r="AE34" s="130">
        <f t="shared" si="10"/>
        <v>2.002999999999986</v>
      </c>
      <c r="AF34" s="130">
        <f t="shared" si="11"/>
        <v>3.540626964997415</v>
      </c>
      <c r="AG34" s="130">
        <f t="shared" si="12"/>
        <v>3.537626964997429</v>
      </c>
      <c r="AH34" s="130">
        <f t="shared" si="13"/>
        <v>-8.324373035002566</v>
      </c>
      <c r="AI34" s="130">
        <f t="shared" si="14"/>
        <v>-6.32137303500258</v>
      </c>
    </row>
    <row r="35" spans="1:35" ht="15">
      <c r="A35" s="237">
        <v>353</v>
      </c>
      <c r="B35" s="238" t="s">
        <v>209</v>
      </c>
      <c r="C35" s="239">
        <v>40</v>
      </c>
      <c r="D35" s="238" t="s">
        <v>61</v>
      </c>
      <c r="E35" s="238" t="s">
        <v>61</v>
      </c>
      <c r="F35" s="239">
        <v>87</v>
      </c>
      <c r="G35" s="238" t="s">
        <v>162</v>
      </c>
      <c r="H35" s="239" t="s">
        <v>163</v>
      </c>
      <c r="I35" s="240">
        <v>0.6903774888512028</v>
      </c>
      <c r="J35" s="240">
        <v>0.242</v>
      </c>
      <c r="K35" s="241" t="s">
        <v>164</v>
      </c>
      <c r="L35" s="241" t="s">
        <v>4</v>
      </c>
      <c r="M35" s="242">
        <v>5317.078914446163</v>
      </c>
      <c r="N35" s="243">
        <v>5317.078914446163</v>
      </c>
      <c r="O35" s="244">
        <f t="shared" si="15"/>
        <v>29.53355233156263</v>
      </c>
      <c r="P35" s="244">
        <f t="shared" si="15"/>
        <v>33.47135930910431</v>
      </c>
      <c r="Q35" s="244">
        <f t="shared" si="1"/>
        <v>3.9378069775416797</v>
      </c>
      <c r="R35" s="245">
        <v>152.88400000000001</v>
      </c>
      <c r="S35" s="245">
        <v>156.034</v>
      </c>
      <c r="T35" s="245">
        <v>160.667</v>
      </c>
      <c r="U35" s="245">
        <v>148.501</v>
      </c>
      <c r="V35" s="245">
        <v>149.878</v>
      </c>
      <c r="W35" s="245">
        <f t="shared" si="2"/>
        <v>123.35044766843738</v>
      </c>
      <c r="X35" s="245">
        <f t="shared" si="3"/>
        <v>122.56264069089568</v>
      </c>
      <c r="Y35" s="245">
        <f t="shared" si="4"/>
        <v>127.19564069089569</v>
      </c>
      <c r="Z35" s="245">
        <f t="shared" si="5"/>
        <v>115.02964069089569</v>
      </c>
      <c r="AA35" s="245">
        <f t="shared" si="6"/>
        <v>116.40664069089567</v>
      </c>
      <c r="AB35" s="130">
        <f t="shared" si="7"/>
        <v>-0.787806977541706</v>
      </c>
      <c r="AC35" s="130">
        <f t="shared" si="8"/>
        <v>4.63300000000001</v>
      </c>
      <c r="AD35" s="130">
        <f t="shared" si="9"/>
        <v>-12.165999999999997</v>
      </c>
      <c r="AE35" s="130">
        <f t="shared" si="10"/>
        <v>1.3769999999999811</v>
      </c>
      <c r="AF35" s="130">
        <f t="shared" si="11"/>
        <v>-0.787806977541706</v>
      </c>
      <c r="AG35" s="130">
        <f t="shared" si="12"/>
        <v>3.8451930224583037</v>
      </c>
      <c r="AH35" s="130">
        <f t="shared" si="13"/>
        <v>-8.320806977541693</v>
      </c>
      <c r="AI35" s="130">
        <f t="shared" si="14"/>
        <v>-6.943806977541712</v>
      </c>
    </row>
    <row r="36" spans="1:35" ht="15">
      <c r="A36" s="237">
        <v>824</v>
      </c>
      <c r="B36" s="238" t="s">
        <v>220</v>
      </c>
      <c r="C36" s="239">
        <v>40</v>
      </c>
      <c r="D36" s="238" t="s">
        <v>61</v>
      </c>
      <c r="E36" s="238" t="s">
        <v>61</v>
      </c>
      <c r="F36" s="239">
        <v>34</v>
      </c>
      <c r="G36" s="238" t="s">
        <v>168</v>
      </c>
      <c r="H36" s="239" t="s">
        <v>163</v>
      </c>
      <c r="I36" s="240">
        <v>0.9514625522340083</v>
      </c>
      <c r="J36" s="240">
        <v>0.442</v>
      </c>
      <c r="K36" s="241" t="s">
        <v>164</v>
      </c>
      <c r="L36" s="241" t="s">
        <v>3</v>
      </c>
      <c r="M36" s="242">
        <v>3257.1602850607096</v>
      </c>
      <c r="N36" s="243">
        <v>3231.8757524124644</v>
      </c>
      <c r="O36" s="244">
        <f t="shared" si="15"/>
        <v>11.73285507167086</v>
      </c>
      <c r="P36" s="244">
        <f t="shared" si="15"/>
        <v>13.297235747893643</v>
      </c>
      <c r="Q36" s="244">
        <f t="shared" si="1"/>
        <v>1.5643806762227825</v>
      </c>
      <c r="R36" s="245">
        <v>158.519552</v>
      </c>
      <c r="S36" s="245">
        <v>162.27598700000001</v>
      </c>
      <c r="T36" s="245">
        <v>158.282987</v>
      </c>
      <c r="U36" s="245">
        <v>152.049987</v>
      </c>
      <c r="V36" s="245">
        <v>153.43598699999998</v>
      </c>
      <c r="W36" s="245">
        <f t="shared" si="2"/>
        <v>146.78669692832915</v>
      </c>
      <c r="X36" s="245">
        <f t="shared" si="3"/>
        <v>148.97875125210638</v>
      </c>
      <c r="Y36" s="245">
        <f t="shared" si="4"/>
        <v>144.98575125210635</v>
      </c>
      <c r="Z36" s="245">
        <f t="shared" si="5"/>
        <v>138.75275125210635</v>
      </c>
      <c r="AA36" s="245">
        <f t="shared" si="6"/>
        <v>140.13875125210635</v>
      </c>
      <c r="AB36" s="130">
        <f t="shared" si="7"/>
        <v>2.192054323777228</v>
      </c>
      <c r="AC36" s="130">
        <f t="shared" si="8"/>
        <v>-3.9930000000000234</v>
      </c>
      <c r="AD36" s="130">
        <f t="shared" si="9"/>
        <v>-6.233000000000004</v>
      </c>
      <c r="AE36" s="130">
        <f t="shared" si="10"/>
        <v>1.3859999999999957</v>
      </c>
      <c r="AF36" s="130">
        <f t="shared" si="11"/>
        <v>2.192054323777228</v>
      </c>
      <c r="AG36" s="130">
        <f t="shared" si="12"/>
        <v>-1.8009456762227956</v>
      </c>
      <c r="AH36" s="130">
        <f t="shared" si="13"/>
        <v>-8.0339456762228</v>
      </c>
      <c r="AI36" s="130">
        <f t="shared" si="14"/>
        <v>-6.647945676222804</v>
      </c>
    </row>
    <row r="37" spans="1:35" ht="15">
      <c r="A37" s="237">
        <v>762</v>
      </c>
      <c r="B37" s="238" t="s">
        <v>221</v>
      </c>
      <c r="C37" s="239">
        <v>40</v>
      </c>
      <c r="D37" s="238" t="s">
        <v>61</v>
      </c>
      <c r="E37" s="238" t="s">
        <v>61</v>
      </c>
      <c r="F37" s="239">
        <v>155</v>
      </c>
      <c r="G37" s="238" t="s">
        <v>162</v>
      </c>
      <c r="H37" s="239" t="s">
        <v>163</v>
      </c>
      <c r="I37" s="240">
        <v>0.45885774722369116</v>
      </c>
      <c r="J37" s="240">
        <v>0.51</v>
      </c>
      <c r="K37" s="241" t="s">
        <v>164</v>
      </c>
      <c r="L37" s="241" t="s">
        <v>3</v>
      </c>
      <c r="M37" s="242">
        <v>8603.811139294276</v>
      </c>
      <c r="N37" s="243">
        <v>8603.811139294276</v>
      </c>
      <c r="O37" s="244">
        <f t="shared" si="15"/>
        <v>21.08479732369586</v>
      </c>
      <c r="P37" s="244">
        <f t="shared" si="15"/>
        <v>23.896103633521975</v>
      </c>
      <c r="Q37" s="244">
        <f t="shared" si="1"/>
        <v>2.811306309826115</v>
      </c>
      <c r="R37" s="245">
        <v>177.209878</v>
      </c>
      <c r="S37" s="245">
        <v>181.425124</v>
      </c>
      <c r="T37" s="245">
        <v>179.15212400000001</v>
      </c>
      <c r="U37" s="245">
        <v>172.001124</v>
      </c>
      <c r="V37" s="245">
        <v>173.040124</v>
      </c>
      <c r="W37" s="245">
        <f t="shared" si="2"/>
        <v>156.12508067630415</v>
      </c>
      <c r="X37" s="245">
        <f t="shared" si="3"/>
        <v>157.52902036647805</v>
      </c>
      <c r="Y37" s="245">
        <f t="shared" si="4"/>
        <v>155.25602036647803</v>
      </c>
      <c r="Z37" s="245">
        <f t="shared" si="5"/>
        <v>148.10502036647802</v>
      </c>
      <c r="AA37" s="245">
        <f t="shared" si="6"/>
        <v>149.144020366478</v>
      </c>
      <c r="AB37" s="130">
        <f t="shared" si="7"/>
        <v>1.4039396901738996</v>
      </c>
      <c r="AC37" s="130">
        <f t="shared" si="8"/>
        <v>-2.2730000000000246</v>
      </c>
      <c r="AD37" s="130">
        <f t="shared" si="9"/>
        <v>-7.1510000000000105</v>
      </c>
      <c r="AE37" s="130">
        <f t="shared" si="10"/>
        <v>1.0389999999999873</v>
      </c>
      <c r="AF37" s="130">
        <f t="shared" si="11"/>
        <v>1.4039396901738996</v>
      </c>
      <c r="AG37" s="130">
        <f t="shared" si="12"/>
        <v>-0.8690603098261249</v>
      </c>
      <c r="AH37" s="130">
        <f t="shared" si="13"/>
        <v>-8.020060309826135</v>
      </c>
      <c r="AI37" s="130">
        <f t="shared" si="14"/>
        <v>-6.981060309826148</v>
      </c>
    </row>
    <row r="38" spans="1:35" ht="15">
      <c r="A38" s="237">
        <v>433</v>
      </c>
      <c r="B38" s="238" t="s">
        <v>223</v>
      </c>
      <c r="C38" s="239">
        <v>68</v>
      </c>
      <c r="D38" s="238" t="s">
        <v>182</v>
      </c>
      <c r="E38" s="238" t="s">
        <v>167</v>
      </c>
      <c r="F38" s="239">
        <v>50</v>
      </c>
      <c r="G38" s="238" t="s">
        <v>162</v>
      </c>
      <c r="H38" s="239" t="s">
        <v>163</v>
      </c>
      <c r="I38" s="240">
        <v>0.6865027322404371</v>
      </c>
      <c r="J38" s="240">
        <v>0.632</v>
      </c>
      <c r="K38" s="241" t="s">
        <v>164</v>
      </c>
      <c r="L38" s="241" t="s">
        <v>3</v>
      </c>
      <c r="M38" s="242">
        <v>6576.178244090045</v>
      </c>
      <c r="N38" s="243">
        <v>6576.178244090045</v>
      </c>
      <c r="O38" s="244">
        <f t="shared" si="15"/>
        <v>11.372562365623958</v>
      </c>
      <c r="P38" s="244">
        <f t="shared" si="15"/>
        <v>12.88890401437382</v>
      </c>
      <c r="Q38" s="244">
        <f t="shared" si="1"/>
        <v>1.5163416487498615</v>
      </c>
      <c r="R38" s="245">
        <v>154.055257</v>
      </c>
      <c r="S38" s="245">
        <v>157.618111</v>
      </c>
      <c r="T38" s="245">
        <v>156.824111</v>
      </c>
      <c r="U38" s="245">
        <v>147.712111</v>
      </c>
      <c r="V38" s="245">
        <v>149.19611099999997</v>
      </c>
      <c r="W38" s="245">
        <f t="shared" si="2"/>
        <v>142.68269463437605</v>
      </c>
      <c r="X38" s="245">
        <f t="shared" si="3"/>
        <v>144.72920698562618</v>
      </c>
      <c r="Y38" s="245">
        <f t="shared" si="4"/>
        <v>143.93520698562617</v>
      </c>
      <c r="Z38" s="245">
        <f t="shared" si="5"/>
        <v>134.82320698562617</v>
      </c>
      <c r="AA38" s="245">
        <f t="shared" si="6"/>
        <v>136.30720698562615</v>
      </c>
      <c r="AB38" s="130">
        <f t="shared" si="7"/>
        <v>2.0465123512501293</v>
      </c>
      <c r="AC38" s="130">
        <f t="shared" si="8"/>
        <v>-0.7940000000000111</v>
      </c>
      <c r="AD38" s="130">
        <f t="shared" si="9"/>
        <v>-9.111999999999995</v>
      </c>
      <c r="AE38" s="130">
        <f t="shared" si="10"/>
        <v>1.4839999999999804</v>
      </c>
      <c r="AF38" s="130">
        <f t="shared" si="11"/>
        <v>2.0465123512501293</v>
      </c>
      <c r="AG38" s="130">
        <f t="shared" si="12"/>
        <v>1.2525123512501182</v>
      </c>
      <c r="AH38" s="130">
        <f t="shared" si="13"/>
        <v>-7.859487648749877</v>
      </c>
      <c r="AI38" s="130">
        <f t="shared" si="14"/>
        <v>-6.375487648749896</v>
      </c>
    </row>
    <row r="39" spans="1:35" ht="15">
      <c r="A39" s="237">
        <v>817</v>
      </c>
      <c r="B39" s="238" t="s">
        <v>212</v>
      </c>
      <c r="C39" s="239">
        <v>30</v>
      </c>
      <c r="D39" s="238" t="s">
        <v>64</v>
      </c>
      <c r="E39" s="238" t="s">
        <v>64</v>
      </c>
      <c r="F39" s="239">
        <v>96</v>
      </c>
      <c r="G39" s="238" t="s">
        <v>162</v>
      </c>
      <c r="H39" s="239" t="s">
        <v>163</v>
      </c>
      <c r="I39" s="240">
        <v>0.8012864298724954</v>
      </c>
      <c r="J39" s="240">
        <v>0.537</v>
      </c>
      <c r="K39" s="241" t="s">
        <v>164</v>
      </c>
      <c r="L39" s="241" t="s">
        <v>3</v>
      </c>
      <c r="M39" s="242">
        <v>13019.866444904637</v>
      </c>
      <c r="N39" s="243">
        <v>13019.866444904637</v>
      </c>
      <c r="O39" s="244">
        <f t="shared" si="15"/>
        <v>11.467152862808131</v>
      </c>
      <c r="P39" s="244">
        <f t="shared" si="15"/>
        <v>12.996106577849215</v>
      </c>
      <c r="Q39" s="244">
        <f t="shared" si="1"/>
        <v>1.5289537150410837</v>
      </c>
      <c r="R39" s="245">
        <v>164.750164</v>
      </c>
      <c r="S39" s="245">
        <v>168.610361</v>
      </c>
      <c r="T39" s="245">
        <v>159.677361</v>
      </c>
      <c r="U39" s="245">
        <v>158.435361</v>
      </c>
      <c r="V39" s="245">
        <v>159.283361</v>
      </c>
      <c r="W39" s="245">
        <f t="shared" si="2"/>
        <v>153.2830111371919</v>
      </c>
      <c r="X39" s="245">
        <f t="shared" si="3"/>
        <v>155.6142544221508</v>
      </c>
      <c r="Y39" s="245">
        <f t="shared" si="4"/>
        <v>146.68125442215077</v>
      </c>
      <c r="Z39" s="245">
        <f t="shared" si="5"/>
        <v>145.43925442215078</v>
      </c>
      <c r="AA39" s="245">
        <f t="shared" si="6"/>
        <v>146.2872544221508</v>
      </c>
      <c r="AB39" s="130">
        <f t="shared" si="7"/>
        <v>2.3312432849589015</v>
      </c>
      <c r="AC39" s="130">
        <f t="shared" si="8"/>
        <v>-8.933000000000021</v>
      </c>
      <c r="AD39" s="130">
        <f t="shared" si="9"/>
        <v>-1.2419999999999902</v>
      </c>
      <c r="AE39" s="130">
        <f t="shared" si="10"/>
        <v>0.8480000000000132</v>
      </c>
      <c r="AF39" s="130">
        <f t="shared" si="11"/>
        <v>2.3312432849589015</v>
      </c>
      <c r="AG39" s="130">
        <f t="shared" si="12"/>
        <v>-6.60175671504112</v>
      </c>
      <c r="AH39" s="130">
        <f t="shared" si="13"/>
        <v>-7.84375671504111</v>
      </c>
      <c r="AI39" s="130">
        <f t="shared" si="14"/>
        <v>-6.995756715041097</v>
      </c>
    </row>
    <row r="40" spans="1:35" ht="15">
      <c r="A40" s="237">
        <v>776</v>
      </c>
      <c r="B40" s="238" t="s">
        <v>205</v>
      </c>
      <c r="C40" s="239">
        <v>20</v>
      </c>
      <c r="D40" s="238" t="s">
        <v>206</v>
      </c>
      <c r="E40" s="238" t="s">
        <v>206</v>
      </c>
      <c r="F40" s="239">
        <v>24</v>
      </c>
      <c r="G40" s="238" t="s">
        <v>168</v>
      </c>
      <c r="H40" s="239" t="s">
        <v>163</v>
      </c>
      <c r="I40" s="240">
        <v>0.9291894353369763</v>
      </c>
      <c r="J40" s="240">
        <v>0.79</v>
      </c>
      <c r="K40" s="241" t="s">
        <v>207</v>
      </c>
      <c r="L40" s="241" t="s">
        <v>5</v>
      </c>
      <c r="M40" s="242">
        <v>4981.240058561891</v>
      </c>
      <c r="N40" s="243">
        <v>4942.571919487762</v>
      </c>
      <c r="O40" s="244">
        <f t="shared" si="15"/>
        <v>6.721811367770665</v>
      </c>
      <c r="P40" s="244">
        <f t="shared" si="15"/>
        <v>7.61805288347342</v>
      </c>
      <c r="Q40" s="244">
        <f t="shared" si="1"/>
        <v>0.896241515702755</v>
      </c>
      <c r="R40" s="245">
        <v>153.12199999999999</v>
      </c>
      <c r="S40" s="245">
        <v>157.055</v>
      </c>
      <c r="T40" s="245">
        <v>146.239</v>
      </c>
      <c r="U40" s="245">
        <v>146.262</v>
      </c>
      <c r="V40" s="245">
        <v>148.096</v>
      </c>
      <c r="W40" s="245">
        <f t="shared" si="2"/>
        <v>146.40018863222932</v>
      </c>
      <c r="X40" s="245">
        <f t="shared" si="3"/>
        <v>149.4369471165266</v>
      </c>
      <c r="Y40" s="245">
        <f t="shared" si="4"/>
        <v>138.6209471165266</v>
      </c>
      <c r="Z40" s="245">
        <f t="shared" si="5"/>
        <v>138.6439471165266</v>
      </c>
      <c r="AA40" s="245">
        <f t="shared" si="6"/>
        <v>140.4779471165266</v>
      </c>
      <c r="AB40" s="130">
        <f t="shared" si="7"/>
        <v>3.0367584842972803</v>
      </c>
      <c r="AC40" s="130">
        <f t="shared" si="8"/>
        <v>-10.816000000000003</v>
      </c>
      <c r="AD40" s="130">
        <f t="shared" si="9"/>
        <v>0.022999999999996135</v>
      </c>
      <c r="AE40" s="130">
        <f t="shared" si="10"/>
        <v>1.8340000000000032</v>
      </c>
      <c r="AF40" s="130">
        <f t="shared" si="11"/>
        <v>3.0367584842972803</v>
      </c>
      <c r="AG40" s="130">
        <f t="shared" si="12"/>
        <v>-7.779241515702722</v>
      </c>
      <c r="AH40" s="130">
        <f t="shared" si="13"/>
        <v>-7.756241515702726</v>
      </c>
      <c r="AI40" s="130">
        <f t="shared" si="14"/>
        <v>-5.922241515702723</v>
      </c>
    </row>
    <row r="41" spans="1:35" ht="15">
      <c r="A41" s="237">
        <v>614</v>
      </c>
      <c r="B41" s="238" t="s">
        <v>246</v>
      </c>
      <c r="C41" s="239">
        <v>21</v>
      </c>
      <c r="D41" s="238" t="s">
        <v>239</v>
      </c>
      <c r="E41" s="238" t="s">
        <v>167</v>
      </c>
      <c r="F41" s="239">
        <v>61</v>
      </c>
      <c r="G41" s="238" t="s">
        <v>162</v>
      </c>
      <c r="H41" s="239" t="s">
        <v>163</v>
      </c>
      <c r="I41" s="240">
        <v>0.9656454358147452</v>
      </c>
      <c r="J41" s="240">
        <v>0.736</v>
      </c>
      <c r="K41" s="241" t="s">
        <v>207</v>
      </c>
      <c r="L41" s="241" t="s">
        <v>3</v>
      </c>
      <c r="M41" s="242">
        <v>13563.126174223942</v>
      </c>
      <c r="N41" s="243">
        <v>13457.838968022468</v>
      </c>
      <c r="O41" s="244">
        <f t="shared" si="15"/>
        <v>6.942600400072898</v>
      </c>
      <c r="P41" s="244">
        <f t="shared" si="15"/>
        <v>7.868280453415951</v>
      </c>
      <c r="Q41" s="244">
        <f t="shared" si="1"/>
        <v>0.9256800533430534</v>
      </c>
      <c r="R41" s="245">
        <v>140.088163</v>
      </c>
      <c r="S41" s="245">
        <v>143.36731699999999</v>
      </c>
      <c r="T41" s="245">
        <v>137.21031699999997</v>
      </c>
      <c r="U41" s="245">
        <v>133.327317</v>
      </c>
      <c r="V41" s="245">
        <v>135.964317</v>
      </c>
      <c r="W41" s="245">
        <f t="shared" si="2"/>
        <v>133.1455625999271</v>
      </c>
      <c r="X41" s="245">
        <f t="shared" si="3"/>
        <v>135.49903654658402</v>
      </c>
      <c r="Y41" s="245">
        <f t="shared" si="4"/>
        <v>129.342036546584</v>
      </c>
      <c r="Z41" s="245">
        <f t="shared" si="5"/>
        <v>125.45903654658404</v>
      </c>
      <c r="AA41" s="245">
        <f t="shared" si="6"/>
        <v>128.09603654658403</v>
      </c>
      <c r="AB41" s="130">
        <f t="shared" si="7"/>
        <v>2.3534739466569192</v>
      </c>
      <c r="AC41" s="130">
        <f t="shared" si="8"/>
        <v>-6.157000000000011</v>
      </c>
      <c r="AD41" s="130">
        <f t="shared" si="9"/>
        <v>-3.882999999999967</v>
      </c>
      <c r="AE41" s="130">
        <f t="shared" si="10"/>
        <v>2.6369999999999862</v>
      </c>
      <c r="AF41" s="130">
        <f t="shared" si="11"/>
        <v>2.3534739466569192</v>
      </c>
      <c r="AG41" s="130">
        <f t="shared" si="12"/>
        <v>-3.8035260533430915</v>
      </c>
      <c r="AH41" s="130">
        <f t="shared" si="13"/>
        <v>-7.686526053343059</v>
      </c>
      <c r="AI41" s="130">
        <f t="shared" si="14"/>
        <v>-5.049526053343072</v>
      </c>
    </row>
    <row r="42" spans="1:35" ht="15">
      <c r="A42" s="237">
        <v>158</v>
      </c>
      <c r="B42" s="238" t="s">
        <v>213</v>
      </c>
      <c r="C42" s="239">
        <v>62</v>
      </c>
      <c r="D42" s="238" t="s">
        <v>214</v>
      </c>
      <c r="E42" s="238" t="s">
        <v>167</v>
      </c>
      <c r="F42" s="239">
        <v>100</v>
      </c>
      <c r="G42" s="238" t="s">
        <v>162</v>
      </c>
      <c r="H42" s="239" t="s">
        <v>163</v>
      </c>
      <c r="I42" s="240">
        <v>0.8298633879781421</v>
      </c>
      <c r="J42" s="240">
        <v>0.591</v>
      </c>
      <c r="K42" s="241" t="s">
        <v>164</v>
      </c>
      <c r="L42" s="241" t="s">
        <v>4</v>
      </c>
      <c r="M42" s="242">
        <v>12535.153159356394</v>
      </c>
      <c r="N42" s="243">
        <v>12535.153159356394</v>
      </c>
      <c r="O42" s="244">
        <f t="shared" si="15"/>
        <v>10.060593226760917</v>
      </c>
      <c r="P42" s="244">
        <f t="shared" si="15"/>
        <v>11.402005656995707</v>
      </c>
      <c r="Q42" s="244">
        <f t="shared" si="1"/>
        <v>1.34141243023479</v>
      </c>
      <c r="R42" s="245">
        <v>143.75</v>
      </c>
      <c r="S42" s="245">
        <v>147.021</v>
      </c>
      <c r="T42" s="245">
        <v>139.975</v>
      </c>
      <c r="U42" s="245">
        <v>137.483</v>
      </c>
      <c r="V42" s="245">
        <v>138.65099999999998</v>
      </c>
      <c r="W42" s="245">
        <f t="shared" si="2"/>
        <v>133.68940677323909</v>
      </c>
      <c r="X42" s="245">
        <f t="shared" si="3"/>
        <v>135.6189943430043</v>
      </c>
      <c r="Y42" s="245">
        <f t="shared" si="4"/>
        <v>128.5729943430043</v>
      </c>
      <c r="Z42" s="245">
        <f t="shared" si="5"/>
        <v>126.08099434300429</v>
      </c>
      <c r="AA42" s="245">
        <f t="shared" si="6"/>
        <v>127.24899434300427</v>
      </c>
      <c r="AB42" s="130">
        <f t="shared" si="7"/>
        <v>1.9295875697652036</v>
      </c>
      <c r="AC42" s="130">
        <f t="shared" si="8"/>
        <v>-7.045999999999992</v>
      </c>
      <c r="AD42" s="130">
        <f t="shared" si="9"/>
        <v>-2.4920000000000044</v>
      </c>
      <c r="AE42" s="130">
        <f t="shared" si="10"/>
        <v>1.167999999999978</v>
      </c>
      <c r="AF42" s="130">
        <f t="shared" si="11"/>
        <v>1.9295875697652036</v>
      </c>
      <c r="AG42" s="130">
        <f t="shared" si="12"/>
        <v>-5.116412430234789</v>
      </c>
      <c r="AH42" s="130">
        <f t="shared" si="13"/>
        <v>-7.608412430234793</v>
      </c>
      <c r="AI42" s="130">
        <f t="shared" si="14"/>
        <v>-6.440412430234815</v>
      </c>
    </row>
    <row r="43" spans="1:35" ht="15">
      <c r="A43" s="237">
        <v>385</v>
      </c>
      <c r="B43" s="238" t="s">
        <v>226</v>
      </c>
      <c r="C43" s="239">
        <v>30</v>
      </c>
      <c r="D43" s="238" t="s">
        <v>64</v>
      </c>
      <c r="E43" s="238" t="s">
        <v>64</v>
      </c>
      <c r="F43" s="239">
        <v>118</v>
      </c>
      <c r="G43" s="238" t="s">
        <v>162</v>
      </c>
      <c r="H43" s="239" t="s">
        <v>163</v>
      </c>
      <c r="I43" s="240">
        <v>0.9066870426970455</v>
      </c>
      <c r="J43" s="240">
        <v>0.458</v>
      </c>
      <c r="K43" s="241" t="s">
        <v>164</v>
      </c>
      <c r="L43" s="241" t="s">
        <v>3</v>
      </c>
      <c r="M43" s="242">
        <v>18696.444161379557</v>
      </c>
      <c r="N43" s="243">
        <v>18696.444161379557</v>
      </c>
      <c r="O43" s="244">
        <f t="shared" si="15"/>
        <v>11.882143365135574</v>
      </c>
      <c r="P43" s="244">
        <f t="shared" si="15"/>
        <v>13.466429147153653</v>
      </c>
      <c r="Q43" s="244">
        <f t="shared" si="1"/>
        <v>1.5842857820180782</v>
      </c>
      <c r="R43" s="245">
        <v>154.33635900000002</v>
      </c>
      <c r="S43" s="245">
        <v>157.97548700000002</v>
      </c>
      <c r="T43" s="245">
        <v>156.245487</v>
      </c>
      <c r="U43" s="245">
        <v>148.370487</v>
      </c>
      <c r="V43" s="245">
        <v>150.014487</v>
      </c>
      <c r="W43" s="245">
        <f t="shared" si="2"/>
        <v>142.45421563486445</v>
      </c>
      <c r="X43" s="245">
        <f t="shared" si="3"/>
        <v>144.50905785284635</v>
      </c>
      <c r="Y43" s="245">
        <f t="shared" si="4"/>
        <v>142.77905785284634</v>
      </c>
      <c r="Z43" s="245">
        <f t="shared" si="5"/>
        <v>134.90405785284634</v>
      </c>
      <c r="AA43" s="245">
        <f t="shared" si="6"/>
        <v>136.54805785284634</v>
      </c>
      <c r="AB43" s="130">
        <f t="shared" si="7"/>
        <v>2.0548422179819</v>
      </c>
      <c r="AC43" s="130">
        <f t="shared" si="8"/>
        <v>-1.7300000000000182</v>
      </c>
      <c r="AD43" s="130">
        <f t="shared" si="9"/>
        <v>-7.875</v>
      </c>
      <c r="AE43" s="130">
        <f t="shared" si="10"/>
        <v>1.6440000000000055</v>
      </c>
      <c r="AF43" s="130">
        <f t="shared" si="11"/>
        <v>2.0548422179819</v>
      </c>
      <c r="AG43" s="130">
        <f t="shared" si="12"/>
        <v>0.32484221798188173</v>
      </c>
      <c r="AH43" s="130">
        <f t="shared" si="13"/>
        <v>-7.550157782018118</v>
      </c>
      <c r="AI43" s="130">
        <f t="shared" si="14"/>
        <v>-5.906157782018113</v>
      </c>
    </row>
    <row r="44" spans="1:35" ht="15">
      <c r="A44" s="237">
        <v>813</v>
      </c>
      <c r="B44" s="238" t="s">
        <v>227</v>
      </c>
      <c r="C44" s="239">
        <v>58</v>
      </c>
      <c r="D44" s="238" t="s">
        <v>228</v>
      </c>
      <c r="E44" s="238" t="s">
        <v>167</v>
      </c>
      <c r="F44" s="239">
        <v>100</v>
      </c>
      <c r="G44" s="238" t="s">
        <v>162</v>
      </c>
      <c r="H44" s="239" t="s">
        <v>163</v>
      </c>
      <c r="I44" s="240">
        <v>0.7196448087431694</v>
      </c>
      <c r="J44" s="240">
        <v>0.606</v>
      </c>
      <c r="K44" s="241" t="s">
        <v>164</v>
      </c>
      <c r="L44" s="241" t="s">
        <v>3</v>
      </c>
      <c r="M44" s="242">
        <v>10501.506508350032</v>
      </c>
      <c r="N44" s="243">
        <v>10501.506508350032</v>
      </c>
      <c r="O44" s="244">
        <f t="shared" si="15"/>
        <v>11.31427823234165</v>
      </c>
      <c r="P44" s="244">
        <f t="shared" si="15"/>
        <v>12.822848663320537</v>
      </c>
      <c r="Q44" s="244">
        <f t="shared" si="1"/>
        <v>1.508570430978887</v>
      </c>
      <c r="R44" s="245">
        <v>150.162379</v>
      </c>
      <c r="S44" s="245">
        <v>153.913457</v>
      </c>
      <c r="T44" s="245">
        <v>155.36845699999998</v>
      </c>
      <c r="U44" s="245">
        <v>144.162457</v>
      </c>
      <c r="V44" s="245">
        <v>145.203457</v>
      </c>
      <c r="W44" s="245">
        <f t="shared" si="2"/>
        <v>138.84810076765834</v>
      </c>
      <c r="X44" s="245">
        <f t="shared" si="3"/>
        <v>141.09060833667945</v>
      </c>
      <c r="Y44" s="245">
        <f t="shared" si="4"/>
        <v>142.54560833667944</v>
      </c>
      <c r="Z44" s="245">
        <f t="shared" si="5"/>
        <v>131.33960833667945</v>
      </c>
      <c r="AA44" s="245">
        <f t="shared" si="6"/>
        <v>132.38060833667944</v>
      </c>
      <c r="AB44" s="130">
        <f t="shared" si="7"/>
        <v>2.2425075690211145</v>
      </c>
      <c r="AC44" s="130">
        <f t="shared" si="8"/>
        <v>1.454999999999984</v>
      </c>
      <c r="AD44" s="130">
        <f t="shared" si="9"/>
        <v>-11.205999999999989</v>
      </c>
      <c r="AE44" s="130">
        <f t="shared" si="10"/>
        <v>1.0409999999999968</v>
      </c>
      <c r="AF44" s="130">
        <f t="shared" si="11"/>
        <v>2.2425075690211145</v>
      </c>
      <c r="AG44" s="130">
        <f t="shared" si="12"/>
        <v>3.6975075690210986</v>
      </c>
      <c r="AH44" s="130">
        <f t="shared" si="13"/>
        <v>-7.50849243097889</v>
      </c>
      <c r="AI44" s="130">
        <f t="shared" si="14"/>
        <v>-6.4674924309788935</v>
      </c>
    </row>
    <row r="45" spans="1:35" ht="15">
      <c r="A45" s="237">
        <v>116</v>
      </c>
      <c r="B45" s="238" t="s">
        <v>224</v>
      </c>
      <c r="C45" s="239">
        <v>18</v>
      </c>
      <c r="D45" s="238" t="s">
        <v>69</v>
      </c>
      <c r="E45" s="238" t="s">
        <v>69</v>
      </c>
      <c r="F45" s="239">
        <v>61</v>
      </c>
      <c r="G45" s="238" t="s">
        <v>162</v>
      </c>
      <c r="H45" s="239" t="s">
        <v>163</v>
      </c>
      <c r="I45" s="240">
        <v>0.9816805518229866</v>
      </c>
      <c r="J45" s="240">
        <v>0.626</v>
      </c>
      <c r="K45" s="241" t="s">
        <v>164</v>
      </c>
      <c r="L45" s="241" t="s">
        <v>6</v>
      </c>
      <c r="M45" s="242">
        <v>10425.326145599762</v>
      </c>
      <c r="N45" s="243">
        <v>10344.39690778913</v>
      </c>
      <c r="O45" s="244">
        <f t="shared" si="15"/>
        <v>8.029216252437589</v>
      </c>
      <c r="P45" s="244">
        <f t="shared" si="15"/>
        <v>9.099778419429267</v>
      </c>
      <c r="Q45" s="244">
        <f t="shared" si="1"/>
        <v>1.070562166991678</v>
      </c>
      <c r="R45" s="245">
        <v>129.506</v>
      </c>
      <c r="S45" s="245">
        <v>130.858</v>
      </c>
      <c r="T45" s="245">
        <v>133.072</v>
      </c>
      <c r="U45" s="245">
        <v>123.11200000000001</v>
      </c>
      <c r="V45" s="245">
        <v>124.658</v>
      </c>
      <c r="W45" s="245">
        <f t="shared" si="2"/>
        <v>121.47678374756241</v>
      </c>
      <c r="X45" s="245">
        <f t="shared" si="3"/>
        <v>121.75822158057073</v>
      </c>
      <c r="Y45" s="245">
        <f t="shared" si="4"/>
        <v>123.97222158057073</v>
      </c>
      <c r="Z45" s="245">
        <f t="shared" si="5"/>
        <v>114.01222158057074</v>
      </c>
      <c r="AA45" s="245">
        <f t="shared" si="6"/>
        <v>115.55822158057073</v>
      </c>
      <c r="AB45" s="130">
        <f t="shared" si="7"/>
        <v>0.2814378330083258</v>
      </c>
      <c r="AC45" s="130">
        <f t="shared" si="8"/>
        <v>2.2139999999999986</v>
      </c>
      <c r="AD45" s="130">
        <f t="shared" si="9"/>
        <v>-9.959999999999994</v>
      </c>
      <c r="AE45" s="130">
        <f t="shared" si="10"/>
        <v>1.5459999999999923</v>
      </c>
      <c r="AF45" s="130">
        <f t="shared" si="11"/>
        <v>0.2814378330083258</v>
      </c>
      <c r="AG45" s="130">
        <f t="shared" si="12"/>
        <v>2.4954378330083244</v>
      </c>
      <c r="AH45" s="130">
        <f t="shared" si="13"/>
        <v>-7.464562166991669</v>
      </c>
      <c r="AI45" s="130">
        <f t="shared" si="14"/>
        <v>-5.918562166991677</v>
      </c>
    </row>
    <row r="46" spans="1:35" ht="15">
      <c r="A46" s="237">
        <v>765</v>
      </c>
      <c r="B46" s="238" t="s">
        <v>215</v>
      </c>
      <c r="C46" s="239">
        <v>24</v>
      </c>
      <c r="D46" s="238" t="s">
        <v>216</v>
      </c>
      <c r="E46" s="238" t="s">
        <v>167</v>
      </c>
      <c r="F46" s="239">
        <v>72</v>
      </c>
      <c r="G46" s="238" t="s">
        <v>162</v>
      </c>
      <c r="H46" s="239" t="s">
        <v>163</v>
      </c>
      <c r="I46" s="240">
        <v>0.8430859137826351</v>
      </c>
      <c r="J46" s="240">
        <v>0.628</v>
      </c>
      <c r="K46" s="241" t="s">
        <v>164</v>
      </c>
      <c r="L46" s="241" t="s">
        <v>4</v>
      </c>
      <c r="M46" s="242">
        <v>12978.18512980541</v>
      </c>
      <c r="N46" s="243">
        <v>12978.18512980541</v>
      </c>
      <c r="O46" s="244">
        <f aca="true" t="shared" si="16" ref="O46:P65">O$3/30.4/$I46/$J46</f>
        <v>9.319362359909858</v>
      </c>
      <c r="P46" s="244">
        <f t="shared" si="16"/>
        <v>10.561944007897841</v>
      </c>
      <c r="Q46" s="244">
        <f t="shared" si="1"/>
        <v>1.2425816479879828</v>
      </c>
      <c r="R46" s="245">
        <v>154.464</v>
      </c>
      <c r="S46" s="245">
        <v>157.878</v>
      </c>
      <c r="T46" s="245">
        <v>153.059</v>
      </c>
      <c r="U46" s="245">
        <v>148.303</v>
      </c>
      <c r="V46" s="245">
        <v>149.161</v>
      </c>
      <c r="W46" s="245">
        <f t="shared" si="2"/>
        <v>145.14463764009014</v>
      </c>
      <c r="X46" s="245">
        <f t="shared" si="3"/>
        <v>147.31605599210215</v>
      </c>
      <c r="Y46" s="245">
        <f t="shared" si="4"/>
        <v>142.49705599210216</v>
      </c>
      <c r="Z46" s="245">
        <f t="shared" si="5"/>
        <v>137.74105599210216</v>
      </c>
      <c r="AA46" s="245">
        <f t="shared" si="6"/>
        <v>138.59905599210217</v>
      </c>
      <c r="AB46" s="130">
        <f t="shared" si="7"/>
        <v>2.1714183520120116</v>
      </c>
      <c r="AC46" s="130">
        <f t="shared" si="8"/>
        <v>-4.818999999999988</v>
      </c>
      <c r="AD46" s="130">
        <f t="shared" si="9"/>
        <v>-4.756</v>
      </c>
      <c r="AE46" s="130">
        <f t="shared" si="10"/>
        <v>0.8580000000000041</v>
      </c>
      <c r="AF46" s="130">
        <f t="shared" si="11"/>
        <v>2.1714183520120116</v>
      </c>
      <c r="AG46" s="130">
        <f t="shared" si="12"/>
        <v>-2.647581647987977</v>
      </c>
      <c r="AH46" s="130">
        <f t="shared" si="13"/>
        <v>-7.403581647987977</v>
      </c>
      <c r="AI46" s="130">
        <f t="shared" si="14"/>
        <v>-6.545581647987973</v>
      </c>
    </row>
    <row r="47" spans="1:35" ht="15">
      <c r="A47" s="237">
        <v>217</v>
      </c>
      <c r="B47" s="238" t="s">
        <v>217</v>
      </c>
      <c r="C47" s="239">
        <v>46</v>
      </c>
      <c r="D47" s="238" t="s">
        <v>218</v>
      </c>
      <c r="E47" s="238" t="s">
        <v>167</v>
      </c>
      <c r="F47" s="239">
        <v>50</v>
      </c>
      <c r="G47" s="238" t="s">
        <v>162</v>
      </c>
      <c r="H47" s="239" t="s">
        <v>163</v>
      </c>
      <c r="I47" s="240">
        <v>0.9972677595628415</v>
      </c>
      <c r="J47" s="240">
        <v>0.751</v>
      </c>
      <c r="K47" s="241" t="s">
        <v>207</v>
      </c>
      <c r="L47" s="241" t="s">
        <v>4</v>
      </c>
      <c r="M47" s="242">
        <v>12574.402088785071</v>
      </c>
      <c r="N47" s="243">
        <v>12476.790104012844</v>
      </c>
      <c r="O47" s="244">
        <f t="shared" si="16"/>
        <v>6.5881876315837475</v>
      </c>
      <c r="P47" s="244">
        <f t="shared" si="16"/>
        <v>7.466612649128247</v>
      </c>
      <c r="Q47" s="244">
        <f t="shared" si="1"/>
        <v>0.8784250175444992</v>
      </c>
      <c r="R47" s="245">
        <v>154.69903000000002</v>
      </c>
      <c r="S47" s="245">
        <v>158.21317000000002</v>
      </c>
      <c r="T47" s="245">
        <v>157.93817</v>
      </c>
      <c r="U47" s="245">
        <v>148.26017000000002</v>
      </c>
      <c r="V47" s="245">
        <v>149.82817</v>
      </c>
      <c r="W47" s="245">
        <f t="shared" si="2"/>
        <v>148.1108423684163</v>
      </c>
      <c r="X47" s="245">
        <f t="shared" si="3"/>
        <v>150.74655735087177</v>
      </c>
      <c r="Y47" s="245">
        <f t="shared" si="4"/>
        <v>150.47155735087176</v>
      </c>
      <c r="Z47" s="245">
        <f t="shared" si="5"/>
        <v>140.79355735087177</v>
      </c>
      <c r="AA47" s="245">
        <f t="shared" si="6"/>
        <v>142.36155735087175</v>
      </c>
      <c r="AB47" s="130">
        <f t="shared" si="7"/>
        <v>2.6357149824554824</v>
      </c>
      <c r="AC47" s="130">
        <f t="shared" si="8"/>
        <v>-0.2750000000000057</v>
      </c>
      <c r="AD47" s="130">
        <f t="shared" si="9"/>
        <v>-9.677999999999997</v>
      </c>
      <c r="AE47" s="130">
        <f t="shared" si="10"/>
        <v>1.5679999999999836</v>
      </c>
      <c r="AF47" s="130">
        <f t="shared" si="11"/>
        <v>2.6357149824554824</v>
      </c>
      <c r="AG47" s="130">
        <f t="shared" si="12"/>
        <v>2.3607149824554767</v>
      </c>
      <c r="AH47" s="130">
        <f t="shared" si="13"/>
        <v>-7.3172850175445205</v>
      </c>
      <c r="AI47" s="130">
        <f t="shared" si="14"/>
        <v>-5.749285017544537</v>
      </c>
    </row>
    <row r="48" spans="1:35" ht="15">
      <c r="A48" s="237">
        <v>210</v>
      </c>
      <c r="B48" s="238" t="s">
        <v>222</v>
      </c>
      <c r="C48" s="239">
        <v>66</v>
      </c>
      <c r="D48" s="238" t="s">
        <v>201</v>
      </c>
      <c r="E48" s="238" t="s">
        <v>61</v>
      </c>
      <c r="F48" s="239">
        <v>229</v>
      </c>
      <c r="G48" s="238" t="s">
        <v>162</v>
      </c>
      <c r="H48" s="239" t="s">
        <v>163</v>
      </c>
      <c r="I48" s="240">
        <v>0.9739900255327272</v>
      </c>
      <c r="J48" s="240">
        <v>0.512</v>
      </c>
      <c r="K48" s="241" t="s">
        <v>164</v>
      </c>
      <c r="L48" s="241" t="s">
        <v>4</v>
      </c>
      <c r="M48" s="242">
        <v>35662.99232678256</v>
      </c>
      <c r="N48" s="243">
        <v>35386.149305591214</v>
      </c>
      <c r="O48" s="244">
        <f t="shared" si="16"/>
        <v>9.894485242741029</v>
      </c>
      <c r="P48" s="244">
        <f t="shared" si="16"/>
        <v>11.213749941773164</v>
      </c>
      <c r="Q48" s="244">
        <f t="shared" si="1"/>
        <v>1.3192646990321357</v>
      </c>
      <c r="R48" s="245">
        <v>159.983</v>
      </c>
      <c r="S48" s="245">
        <v>163.15800000000002</v>
      </c>
      <c r="T48" s="245">
        <v>157.18</v>
      </c>
      <c r="U48" s="245">
        <v>154.083</v>
      </c>
      <c r="V48" s="245">
        <v>154.728</v>
      </c>
      <c r="W48" s="245">
        <f t="shared" si="2"/>
        <v>150.08851475725896</v>
      </c>
      <c r="X48" s="245">
        <f t="shared" si="3"/>
        <v>151.94425005822686</v>
      </c>
      <c r="Y48" s="245">
        <f t="shared" si="4"/>
        <v>145.96625005822685</v>
      </c>
      <c r="Z48" s="245">
        <f t="shared" si="5"/>
        <v>142.86925005822684</v>
      </c>
      <c r="AA48" s="245">
        <f t="shared" si="6"/>
        <v>143.51425005822685</v>
      </c>
      <c r="AB48" s="130">
        <f t="shared" si="7"/>
        <v>1.8557353009678934</v>
      </c>
      <c r="AC48" s="130">
        <f t="shared" si="8"/>
        <v>-5.978000000000009</v>
      </c>
      <c r="AD48" s="130">
        <f t="shared" si="9"/>
        <v>-3.0970000000000084</v>
      </c>
      <c r="AE48" s="130">
        <f t="shared" si="10"/>
        <v>0.6450000000000102</v>
      </c>
      <c r="AF48" s="130">
        <f t="shared" si="11"/>
        <v>1.8557353009678934</v>
      </c>
      <c r="AG48" s="130">
        <f t="shared" si="12"/>
        <v>-4.122264699032115</v>
      </c>
      <c r="AH48" s="130">
        <f t="shared" si="13"/>
        <v>-7.219264699032124</v>
      </c>
      <c r="AI48" s="130">
        <f t="shared" si="14"/>
        <v>-6.574264699032113</v>
      </c>
    </row>
    <row r="49" spans="1:35" ht="15">
      <c r="A49" s="237">
        <v>372</v>
      </c>
      <c r="B49" s="238" t="s">
        <v>232</v>
      </c>
      <c r="C49" s="239">
        <v>42</v>
      </c>
      <c r="D49" s="238" t="s">
        <v>233</v>
      </c>
      <c r="E49" s="238" t="s">
        <v>59</v>
      </c>
      <c r="F49" s="239">
        <v>43</v>
      </c>
      <c r="G49" s="238" t="s">
        <v>168</v>
      </c>
      <c r="H49" s="239" t="s">
        <v>163</v>
      </c>
      <c r="I49" s="240">
        <v>0.7938746981827424</v>
      </c>
      <c r="J49" s="240">
        <v>0.485</v>
      </c>
      <c r="K49" s="241" t="s">
        <v>164</v>
      </c>
      <c r="L49" s="241" t="s">
        <v>3</v>
      </c>
      <c r="M49" s="242">
        <v>5600.02155252611</v>
      </c>
      <c r="N49" s="243">
        <v>5556.549965197369</v>
      </c>
      <c r="O49" s="244">
        <f t="shared" si="16"/>
        <v>12.81515832971503</v>
      </c>
      <c r="P49" s="244">
        <f t="shared" si="16"/>
        <v>14.523846107010367</v>
      </c>
      <c r="Q49" s="244">
        <f t="shared" si="1"/>
        <v>1.7086877772953368</v>
      </c>
      <c r="R49" s="245">
        <v>138.34913799999998</v>
      </c>
      <c r="S49" s="245">
        <v>141.62450199999998</v>
      </c>
      <c r="T49" s="245">
        <v>140.003502</v>
      </c>
      <c r="U49" s="245">
        <v>132.98250199999995</v>
      </c>
      <c r="V49" s="245">
        <v>135.03250199999997</v>
      </c>
      <c r="W49" s="245">
        <f t="shared" si="2"/>
        <v>125.53397967028495</v>
      </c>
      <c r="X49" s="245">
        <f t="shared" si="3"/>
        <v>127.10065589298961</v>
      </c>
      <c r="Y49" s="245">
        <f t="shared" si="4"/>
        <v>125.47965589298963</v>
      </c>
      <c r="Z49" s="245">
        <f t="shared" si="5"/>
        <v>118.45865589298958</v>
      </c>
      <c r="AA49" s="245">
        <f t="shared" si="6"/>
        <v>120.5086558929896</v>
      </c>
      <c r="AB49" s="130">
        <f t="shared" si="7"/>
        <v>1.5666762227046576</v>
      </c>
      <c r="AC49" s="130">
        <f t="shared" si="8"/>
        <v>-1.620999999999981</v>
      </c>
      <c r="AD49" s="130">
        <f t="shared" si="9"/>
        <v>-7.021000000000043</v>
      </c>
      <c r="AE49" s="130">
        <f t="shared" si="10"/>
        <v>2.0500000000000114</v>
      </c>
      <c r="AF49" s="130">
        <f t="shared" si="11"/>
        <v>1.5666762227046576</v>
      </c>
      <c r="AG49" s="130">
        <f t="shared" si="12"/>
        <v>-0.05432377729532334</v>
      </c>
      <c r="AH49" s="130">
        <f t="shared" si="13"/>
        <v>-7.075323777295367</v>
      </c>
      <c r="AI49" s="130">
        <f t="shared" si="14"/>
        <v>-5.025323777295355</v>
      </c>
    </row>
    <row r="50" spans="1:35" ht="15">
      <c r="A50" s="237">
        <v>853</v>
      </c>
      <c r="B50" s="238" t="s">
        <v>240</v>
      </c>
      <c r="C50" s="239">
        <v>61</v>
      </c>
      <c r="D50" s="238" t="s">
        <v>173</v>
      </c>
      <c r="E50" s="238" t="s">
        <v>167</v>
      </c>
      <c r="F50" s="239">
        <v>50</v>
      </c>
      <c r="G50" s="238" t="s">
        <v>162</v>
      </c>
      <c r="H50" s="239" t="s">
        <v>163</v>
      </c>
      <c r="I50" s="240">
        <v>0.7185245901639344</v>
      </c>
      <c r="J50" s="240">
        <v>0.767</v>
      </c>
      <c r="K50" s="241" t="s">
        <v>207</v>
      </c>
      <c r="L50" s="241" t="s">
        <v>3</v>
      </c>
      <c r="M50" s="242">
        <v>7238.033140366438</v>
      </c>
      <c r="N50" s="243">
        <v>7238.033140366438</v>
      </c>
      <c r="O50" s="244">
        <f t="shared" si="16"/>
        <v>8.953249267430467</v>
      </c>
      <c r="P50" s="244">
        <f t="shared" si="16"/>
        <v>10.147015836421197</v>
      </c>
      <c r="Q50" s="244">
        <f t="shared" si="1"/>
        <v>1.1937665689907302</v>
      </c>
      <c r="R50" s="245">
        <v>153.257808</v>
      </c>
      <c r="S50" s="245">
        <v>156.731054</v>
      </c>
      <c r="T50" s="245">
        <v>152.84605399999998</v>
      </c>
      <c r="U50" s="245">
        <v>147.497054</v>
      </c>
      <c r="V50" s="245">
        <v>148.33405399999998</v>
      </c>
      <c r="W50" s="245">
        <f t="shared" si="2"/>
        <v>144.30455873256955</v>
      </c>
      <c r="X50" s="245">
        <f t="shared" si="3"/>
        <v>146.5840381635788</v>
      </c>
      <c r="Y50" s="245">
        <f t="shared" si="4"/>
        <v>142.6990381635788</v>
      </c>
      <c r="Z50" s="245">
        <f t="shared" si="5"/>
        <v>137.3500381635788</v>
      </c>
      <c r="AA50" s="245">
        <f t="shared" si="6"/>
        <v>138.1870381635788</v>
      </c>
      <c r="AB50" s="130">
        <f t="shared" si="7"/>
        <v>2.279479431009264</v>
      </c>
      <c r="AC50" s="130">
        <f t="shared" si="8"/>
        <v>-3.8850000000000193</v>
      </c>
      <c r="AD50" s="130">
        <f t="shared" si="9"/>
        <v>-5.3489999999999895</v>
      </c>
      <c r="AE50" s="130">
        <f t="shared" si="10"/>
        <v>0.8369999999999891</v>
      </c>
      <c r="AF50" s="130">
        <f t="shared" si="11"/>
        <v>2.279479431009264</v>
      </c>
      <c r="AG50" s="130">
        <f t="shared" si="12"/>
        <v>-1.6055205689907552</v>
      </c>
      <c r="AH50" s="130">
        <f t="shared" si="13"/>
        <v>-6.954520568990745</v>
      </c>
      <c r="AI50" s="130">
        <f t="shared" si="14"/>
        <v>-6.117520568990756</v>
      </c>
    </row>
    <row r="51" spans="1:35" ht="15">
      <c r="A51" s="237">
        <v>557</v>
      </c>
      <c r="B51" s="238" t="s">
        <v>275</v>
      </c>
      <c r="C51" s="239">
        <v>2</v>
      </c>
      <c r="D51" s="238" t="s">
        <v>276</v>
      </c>
      <c r="E51" s="238" t="s">
        <v>167</v>
      </c>
      <c r="F51" s="239">
        <v>40</v>
      </c>
      <c r="G51" s="238" t="s">
        <v>168</v>
      </c>
      <c r="H51" s="239" t="s">
        <v>163</v>
      </c>
      <c r="I51" s="240">
        <v>0.6433060109289618</v>
      </c>
      <c r="J51" s="240">
        <v>0.902</v>
      </c>
      <c r="K51" s="241" t="s">
        <v>174</v>
      </c>
      <c r="L51" s="241" t="s">
        <v>3</v>
      </c>
      <c r="M51" s="242">
        <v>7427.817144247612</v>
      </c>
      <c r="N51" s="243">
        <v>7427.817144247612</v>
      </c>
      <c r="O51" s="244">
        <f t="shared" si="16"/>
        <v>8.503418008500866</v>
      </c>
      <c r="P51" s="244">
        <f t="shared" si="16"/>
        <v>9.63720707630098</v>
      </c>
      <c r="Q51" s="244">
        <f t="shared" si="1"/>
        <v>1.1337890678001141</v>
      </c>
      <c r="R51" s="245">
        <v>150.66085700000002</v>
      </c>
      <c r="S51" s="245">
        <v>154.25511</v>
      </c>
      <c r="T51" s="245">
        <v>146.20211000000003</v>
      </c>
      <c r="U51" s="245">
        <v>144.88611000000003</v>
      </c>
      <c r="V51" s="245">
        <v>145.78111</v>
      </c>
      <c r="W51" s="245">
        <f t="shared" si="2"/>
        <v>142.15743899149916</v>
      </c>
      <c r="X51" s="245">
        <f t="shared" si="3"/>
        <v>144.61790292369903</v>
      </c>
      <c r="Y51" s="245">
        <f t="shared" si="4"/>
        <v>136.56490292369907</v>
      </c>
      <c r="Z51" s="245">
        <f t="shared" si="5"/>
        <v>135.24890292369906</v>
      </c>
      <c r="AA51" s="245">
        <f t="shared" si="6"/>
        <v>136.14390292369905</v>
      </c>
      <c r="AB51" s="130">
        <f t="shared" si="7"/>
        <v>2.460463932199872</v>
      </c>
      <c r="AC51" s="130">
        <f t="shared" si="8"/>
        <v>-8.052999999999969</v>
      </c>
      <c r="AD51" s="130">
        <f t="shared" si="9"/>
        <v>-1.3160000000000025</v>
      </c>
      <c r="AE51" s="130">
        <f t="shared" si="10"/>
        <v>0.8949999999999818</v>
      </c>
      <c r="AF51" s="130">
        <f t="shared" si="11"/>
        <v>2.460463932199872</v>
      </c>
      <c r="AG51" s="130">
        <f t="shared" si="12"/>
        <v>-5.592536067800097</v>
      </c>
      <c r="AH51" s="130">
        <f t="shared" si="13"/>
        <v>-6.9085360678000995</v>
      </c>
      <c r="AI51" s="130">
        <f t="shared" si="14"/>
        <v>-6.013536067800118</v>
      </c>
    </row>
    <row r="52" spans="1:35" ht="15">
      <c r="A52" s="237">
        <v>243</v>
      </c>
      <c r="B52" s="238" t="s">
        <v>238</v>
      </c>
      <c r="C52" s="239">
        <v>21</v>
      </c>
      <c r="D52" s="238" t="s">
        <v>239</v>
      </c>
      <c r="E52" s="238" t="s">
        <v>167</v>
      </c>
      <c r="F52" s="239">
        <v>50</v>
      </c>
      <c r="G52" s="238" t="s">
        <v>162</v>
      </c>
      <c r="H52" s="239" t="s">
        <v>163</v>
      </c>
      <c r="I52" s="240">
        <v>1.1289071038251366</v>
      </c>
      <c r="J52" s="240">
        <v>0.73</v>
      </c>
      <c r="K52" s="241" t="s">
        <v>207</v>
      </c>
      <c r="L52" s="241" t="s">
        <v>3</v>
      </c>
      <c r="M52" s="242">
        <v>12627.617309092171</v>
      </c>
      <c r="N52" s="243">
        <v>12529.592227678242</v>
      </c>
      <c r="O52" s="244">
        <f t="shared" si="16"/>
        <v>5.987377064862039</v>
      </c>
      <c r="P52" s="244">
        <f t="shared" si="16"/>
        <v>6.785694006843644</v>
      </c>
      <c r="Q52" s="244">
        <f t="shared" si="1"/>
        <v>0.7983169419816054</v>
      </c>
      <c r="R52" s="245">
        <v>139.213324</v>
      </c>
      <c r="S52" s="245">
        <v>142.49697500000002</v>
      </c>
      <c r="T52" s="245">
        <v>137.17997499999998</v>
      </c>
      <c r="U52" s="245">
        <v>133.157975</v>
      </c>
      <c r="V52" s="245">
        <v>134.335975</v>
      </c>
      <c r="W52" s="245">
        <f t="shared" si="2"/>
        <v>133.22594693513796</v>
      </c>
      <c r="X52" s="245">
        <f t="shared" si="3"/>
        <v>135.71128099315638</v>
      </c>
      <c r="Y52" s="245">
        <f t="shared" si="4"/>
        <v>130.39428099315634</v>
      </c>
      <c r="Z52" s="245">
        <f t="shared" si="5"/>
        <v>126.37228099315635</v>
      </c>
      <c r="AA52" s="245">
        <f t="shared" si="6"/>
        <v>127.55028099315635</v>
      </c>
      <c r="AB52" s="130">
        <f t="shared" si="7"/>
        <v>2.4853340580184238</v>
      </c>
      <c r="AC52" s="130">
        <f t="shared" si="8"/>
        <v>-5.317000000000036</v>
      </c>
      <c r="AD52" s="130">
        <f t="shared" si="9"/>
        <v>-4.021999999999991</v>
      </c>
      <c r="AE52" s="130">
        <f t="shared" si="10"/>
        <v>1.1779999999999973</v>
      </c>
      <c r="AF52" s="130">
        <f t="shared" si="11"/>
        <v>2.4853340580184238</v>
      </c>
      <c r="AG52" s="130">
        <f t="shared" si="12"/>
        <v>-2.831665941981612</v>
      </c>
      <c r="AH52" s="130">
        <f t="shared" si="13"/>
        <v>-6.853665941981603</v>
      </c>
      <c r="AI52" s="130">
        <f t="shared" si="14"/>
        <v>-5.675665941981606</v>
      </c>
    </row>
    <row r="53" spans="1:35" ht="15">
      <c r="A53" s="237">
        <v>408</v>
      </c>
      <c r="B53" s="238" t="s">
        <v>243</v>
      </c>
      <c r="C53" s="239">
        <v>13</v>
      </c>
      <c r="D53" s="238" t="s">
        <v>211</v>
      </c>
      <c r="E53" s="238" t="s">
        <v>60</v>
      </c>
      <c r="F53" s="239">
        <v>45</v>
      </c>
      <c r="G53" s="238" t="s">
        <v>168</v>
      </c>
      <c r="H53" s="239" t="s">
        <v>163</v>
      </c>
      <c r="I53" s="240">
        <v>0.9581056466302368</v>
      </c>
      <c r="J53" s="240">
        <v>0.477</v>
      </c>
      <c r="K53" s="241" t="s">
        <v>164</v>
      </c>
      <c r="L53" s="241" t="s">
        <v>3</v>
      </c>
      <c r="M53" s="242">
        <v>6560.480840680487</v>
      </c>
      <c r="N53" s="243">
        <v>6509.553444578676</v>
      </c>
      <c r="O53" s="244">
        <f t="shared" si="16"/>
        <v>10.796572282992438</v>
      </c>
      <c r="P53" s="244">
        <f t="shared" si="16"/>
        <v>12.236115254058097</v>
      </c>
      <c r="Q53" s="244">
        <f t="shared" si="1"/>
        <v>1.4395429710656593</v>
      </c>
      <c r="R53" s="245">
        <v>143.01030500000002</v>
      </c>
      <c r="S53" s="245">
        <v>146.360096</v>
      </c>
      <c r="T53" s="245">
        <v>141.045096</v>
      </c>
      <c r="U53" s="245">
        <v>137.668096</v>
      </c>
      <c r="V53" s="245">
        <v>138.340096</v>
      </c>
      <c r="W53" s="245">
        <f t="shared" si="2"/>
        <v>132.2137327170076</v>
      </c>
      <c r="X53" s="245">
        <f t="shared" si="3"/>
        <v>134.1239807459419</v>
      </c>
      <c r="Y53" s="245">
        <f t="shared" si="4"/>
        <v>128.8089807459419</v>
      </c>
      <c r="Z53" s="245">
        <f t="shared" si="5"/>
        <v>125.4319807459419</v>
      </c>
      <c r="AA53" s="245">
        <f t="shared" si="6"/>
        <v>126.1039807459419</v>
      </c>
      <c r="AB53" s="130">
        <f t="shared" si="7"/>
        <v>1.910248028934319</v>
      </c>
      <c r="AC53" s="130">
        <f t="shared" si="8"/>
        <v>-5.314999999999998</v>
      </c>
      <c r="AD53" s="130">
        <f t="shared" si="9"/>
        <v>-3.3770000000000095</v>
      </c>
      <c r="AE53" s="130">
        <f t="shared" si="10"/>
        <v>0.671999999999997</v>
      </c>
      <c r="AF53" s="130">
        <f t="shared" si="11"/>
        <v>1.910248028934319</v>
      </c>
      <c r="AG53" s="130">
        <f t="shared" si="12"/>
        <v>-3.4047519710656786</v>
      </c>
      <c r="AH53" s="130">
        <f t="shared" si="13"/>
        <v>-6.781751971065688</v>
      </c>
      <c r="AI53" s="130">
        <f t="shared" si="14"/>
        <v>-6.109751971065691</v>
      </c>
    </row>
    <row r="54" spans="1:35" ht="15">
      <c r="A54" s="237">
        <v>550</v>
      </c>
      <c r="B54" s="238" t="s">
        <v>190</v>
      </c>
      <c r="C54" s="239">
        <v>60</v>
      </c>
      <c r="D54" s="238" t="s">
        <v>225</v>
      </c>
      <c r="E54" s="238" t="s">
        <v>167</v>
      </c>
      <c r="F54" s="239">
        <v>101</v>
      </c>
      <c r="G54" s="238" t="s">
        <v>162</v>
      </c>
      <c r="H54" s="239" t="s">
        <v>163</v>
      </c>
      <c r="I54" s="240">
        <v>0.9116214900178542</v>
      </c>
      <c r="J54" s="240">
        <v>0.768</v>
      </c>
      <c r="K54" s="241" t="s">
        <v>207</v>
      </c>
      <c r="L54" s="241" t="s">
        <v>4</v>
      </c>
      <c r="M54" s="242">
        <v>24106.837494003557</v>
      </c>
      <c r="N54" s="243">
        <v>23919.70205505732</v>
      </c>
      <c r="O54" s="244">
        <f t="shared" si="16"/>
        <v>7.04761061451925</v>
      </c>
      <c r="P54" s="244">
        <f t="shared" si="16"/>
        <v>7.987292029788484</v>
      </c>
      <c r="Q54" s="244">
        <f t="shared" si="1"/>
        <v>0.9396814152692334</v>
      </c>
      <c r="R54" s="245">
        <v>141.03199999999998</v>
      </c>
      <c r="S54" s="245">
        <v>144.304</v>
      </c>
      <c r="T54" s="245">
        <v>136.79</v>
      </c>
      <c r="U54" s="245">
        <v>135.24900000000002</v>
      </c>
      <c r="V54" s="245">
        <v>136.08499999999998</v>
      </c>
      <c r="W54" s="245">
        <f t="shared" si="2"/>
        <v>133.98438938548074</v>
      </c>
      <c r="X54" s="245">
        <f t="shared" si="3"/>
        <v>136.31670797021152</v>
      </c>
      <c r="Y54" s="245">
        <f t="shared" si="4"/>
        <v>128.80270797021151</v>
      </c>
      <c r="Z54" s="245">
        <f t="shared" si="5"/>
        <v>127.26170797021155</v>
      </c>
      <c r="AA54" s="245">
        <f t="shared" si="6"/>
        <v>128.0977079702115</v>
      </c>
      <c r="AB54" s="130">
        <f t="shared" si="7"/>
        <v>2.3323185847307855</v>
      </c>
      <c r="AC54" s="130">
        <f t="shared" si="8"/>
        <v>-7.51400000000001</v>
      </c>
      <c r="AD54" s="130">
        <f t="shared" si="9"/>
        <v>-1.5409999999999684</v>
      </c>
      <c r="AE54" s="130">
        <f t="shared" si="10"/>
        <v>0.8359999999999559</v>
      </c>
      <c r="AF54" s="130">
        <f t="shared" si="11"/>
        <v>2.3323185847307855</v>
      </c>
      <c r="AG54" s="130">
        <f t="shared" si="12"/>
        <v>-5.1816814152692245</v>
      </c>
      <c r="AH54" s="130">
        <f t="shared" si="13"/>
        <v>-6.722681415269193</v>
      </c>
      <c r="AI54" s="130">
        <f t="shared" si="14"/>
        <v>-5.886681415269237</v>
      </c>
    </row>
    <row r="55" spans="1:35" ht="15">
      <c r="A55" s="237">
        <v>413</v>
      </c>
      <c r="B55" s="238" t="s">
        <v>229</v>
      </c>
      <c r="C55" s="239">
        <v>29</v>
      </c>
      <c r="D55" s="238" t="s">
        <v>230</v>
      </c>
      <c r="E55" s="238" t="s">
        <v>167</v>
      </c>
      <c r="F55" s="239">
        <v>60</v>
      </c>
      <c r="G55" s="238" t="s">
        <v>162</v>
      </c>
      <c r="H55" s="239" t="s">
        <v>163</v>
      </c>
      <c r="I55" s="240">
        <v>0.9811475409836066</v>
      </c>
      <c r="J55" s="240">
        <v>0.683</v>
      </c>
      <c r="K55" s="241" t="s">
        <v>164</v>
      </c>
      <c r="L55" s="241" t="s">
        <v>4</v>
      </c>
      <c r="M55" s="242">
        <v>12805.120981074297</v>
      </c>
      <c r="N55" s="243">
        <v>12397.10843132499</v>
      </c>
      <c r="O55" s="244">
        <f t="shared" si="16"/>
        <v>7.3631331159833</v>
      </c>
      <c r="P55" s="244">
        <f t="shared" si="16"/>
        <v>8.344884198114407</v>
      </c>
      <c r="Q55" s="244">
        <f t="shared" si="1"/>
        <v>0.9817510821311073</v>
      </c>
      <c r="R55" s="245">
        <v>149.291</v>
      </c>
      <c r="S55" s="245">
        <v>152.60700000000003</v>
      </c>
      <c r="T55" s="245">
        <v>150.25100000000003</v>
      </c>
      <c r="U55" s="245">
        <v>143.64500000000004</v>
      </c>
      <c r="V55" s="245">
        <v>144.46600000000004</v>
      </c>
      <c r="W55" s="245">
        <f t="shared" si="2"/>
        <v>141.9278668840167</v>
      </c>
      <c r="X55" s="245">
        <f t="shared" si="3"/>
        <v>144.2621158018856</v>
      </c>
      <c r="Y55" s="245">
        <f t="shared" si="4"/>
        <v>141.90611580188562</v>
      </c>
      <c r="Z55" s="245">
        <f t="shared" si="5"/>
        <v>135.30011580188562</v>
      </c>
      <c r="AA55" s="245">
        <f t="shared" si="6"/>
        <v>136.12111580188562</v>
      </c>
      <c r="AB55" s="130">
        <f t="shared" si="7"/>
        <v>2.334248917868905</v>
      </c>
      <c r="AC55" s="130">
        <f t="shared" si="8"/>
        <v>-2.3559999999999945</v>
      </c>
      <c r="AD55" s="130">
        <f t="shared" si="9"/>
        <v>-6.6059999999999945</v>
      </c>
      <c r="AE55" s="130">
        <f t="shared" si="10"/>
        <v>0.820999999999998</v>
      </c>
      <c r="AF55" s="130">
        <f t="shared" si="11"/>
        <v>2.334248917868905</v>
      </c>
      <c r="AG55" s="130">
        <f t="shared" si="12"/>
        <v>-0.02175108213108956</v>
      </c>
      <c r="AH55" s="130">
        <f t="shared" si="13"/>
        <v>-6.627751082131084</v>
      </c>
      <c r="AI55" s="130">
        <f t="shared" si="14"/>
        <v>-5.806751082131086</v>
      </c>
    </row>
    <row r="56" spans="1:35" ht="15">
      <c r="A56" s="237">
        <v>401</v>
      </c>
      <c r="B56" s="238" t="s">
        <v>231</v>
      </c>
      <c r="C56" s="239">
        <v>40</v>
      </c>
      <c r="D56" s="238" t="s">
        <v>61</v>
      </c>
      <c r="E56" s="238" t="s">
        <v>61</v>
      </c>
      <c r="F56" s="239">
        <v>62</v>
      </c>
      <c r="G56" s="238" t="s">
        <v>162</v>
      </c>
      <c r="H56" s="239" t="s">
        <v>163</v>
      </c>
      <c r="I56" s="240">
        <v>0.9109377754274635</v>
      </c>
      <c r="J56" s="240">
        <v>0.248</v>
      </c>
      <c r="K56" s="241" t="s">
        <v>164</v>
      </c>
      <c r="L56" s="241" t="s">
        <v>3</v>
      </c>
      <c r="M56" s="242">
        <v>4247.93752040816</v>
      </c>
      <c r="N56" s="243">
        <v>4214.961828233875</v>
      </c>
      <c r="O56" s="244">
        <f t="shared" si="16"/>
        <v>21.841239570310808</v>
      </c>
      <c r="P56" s="244">
        <f t="shared" si="16"/>
        <v>24.75340484635225</v>
      </c>
      <c r="Q56" s="244">
        <f t="shared" si="1"/>
        <v>2.912165276041442</v>
      </c>
      <c r="R56" s="245">
        <v>162.85745300000002</v>
      </c>
      <c r="S56" s="245">
        <v>166.297798</v>
      </c>
      <c r="T56" s="245">
        <v>163.90979800000002</v>
      </c>
      <c r="U56" s="245">
        <v>159.204798</v>
      </c>
      <c r="V56" s="245">
        <v>159.73579800000002</v>
      </c>
      <c r="W56" s="245">
        <f t="shared" si="2"/>
        <v>141.0162134296892</v>
      </c>
      <c r="X56" s="245">
        <f t="shared" si="3"/>
        <v>141.54439315364775</v>
      </c>
      <c r="Y56" s="245">
        <f t="shared" si="4"/>
        <v>139.15639315364777</v>
      </c>
      <c r="Z56" s="245">
        <f t="shared" si="5"/>
        <v>134.45139315364776</v>
      </c>
      <c r="AA56" s="245">
        <f t="shared" si="6"/>
        <v>134.98239315364776</v>
      </c>
      <c r="AB56" s="130">
        <f t="shared" si="7"/>
        <v>0.5281797239585444</v>
      </c>
      <c r="AC56" s="130">
        <f t="shared" si="8"/>
        <v>-2.387999999999977</v>
      </c>
      <c r="AD56" s="130">
        <f t="shared" si="9"/>
        <v>-4.7050000000000125</v>
      </c>
      <c r="AE56" s="130">
        <f t="shared" si="10"/>
        <v>0.5310000000000059</v>
      </c>
      <c r="AF56" s="130">
        <f t="shared" si="11"/>
        <v>0.5281797239585444</v>
      </c>
      <c r="AG56" s="130">
        <f t="shared" si="12"/>
        <v>-1.8598202760414324</v>
      </c>
      <c r="AH56" s="130">
        <f t="shared" si="13"/>
        <v>-6.564820276041445</v>
      </c>
      <c r="AI56" s="130">
        <f t="shared" si="14"/>
        <v>-6.033820276041439</v>
      </c>
    </row>
    <row r="57" spans="1:35" ht="15">
      <c r="A57" s="237">
        <v>521</v>
      </c>
      <c r="B57" s="238" t="s">
        <v>234</v>
      </c>
      <c r="C57" s="239">
        <v>67</v>
      </c>
      <c r="D57" s="238" t="s">
        <v>199</v>
      </c>
      <c r="E57" s="238" t="s">
        <v>61</v>
      </c>
      <c r="F57" s="239">
        <v>135</v>
      </c>
      <c r="G57" s="238" t="s">
        <v>162</v>
      </c>
      <c r="H57" s="239" t="s">
        <v>163</v>
      </c>
      <c r="I57" s="240">
        <v>0.8888686500708358</v>
      </c>
      <c r="J57" s="240">
        <v>0.3</v>
      </c>
      <c r="K57" s="241" t="s">
        <v>164</v>
      </c>
      <c r="L57" s="241" t="s">
        <v>4</v>
      </c>
      <c r="M57" s="242">
        <v>13326.521070878034</v>
      </c>
      <c r="N57" s="243">
        <v>13005.461136808342</v>
      </c>
      <c r="O57" s="244">
        <f t="shared" si="16"/>
        <v>18.503710778574437</v>
      </c>
      <c r="P57" s="244">
        <f t="shared" si="16"/>
        <v>20.97087221571769</v>
      </c>
      <c r="Q57" s="244">
        <f t="shared" si="1"/>
        <v>2.467161437143254</v>
      </c>
      <c r="R57" s="245">
        <v>162.78</v>
      </c>
      <c r="S57" s="245">
        <v>165.99</v>
      </c>
      <c r="T57" s="245">
        <v>163.38500000000002</v>
      </c>
      <c r="U57" s="245">
        <v>158.703</v>
      </c>
      <c r="V57" s="245">
        <v>159.512</v>
      </c>
      <c r="W57" s="245">
        <f t="shared" si="2"/>
        <v>144.27628922142557</v>
      </c>
      <c r="X57" s="245">
        <f t="shared" si="3"/>
        <v>145.01912778428232</v>
      </c>
      <c r="Y57" s="245">
        <f t="shared" si="4"/>
        <v>142.41412778428233</v>
      </c>
      <c r="Z57" s="245">
        <f t="shared" si="5"/>
        <v>137.7321277842823</v>
      </c>
      <c r="AA57" s="245">
        <f t="shared" si="6"/>
        <v>138.5411277842823</v>
      </c>
      <c r="AB57" s="130">
        <f t="shared" si="7"/>
        <v>0.7428385628567469</v>
      </c>
      <c r="AC57" s="130">
        <f t="shared" si="8"/>
        <v>-2.6049999999999898</v>
      </c>
      <c r="AD57" s="130">
        <f t="shared" si="9"/>
        <v>-4.682000000000016</v>
      </c>
      <c r="AE57" s="130">
        <f t="shared" si="10"/>
        <v>0.8089999999999975</v>
      </c>
      <c r="AF57" s="130">
        <f t="shared" si="11"/>
        <v>0.7428385628567469</v>
      </c>
      <c r="AG57" s="130">
        <f t="shared" si="12"/>
        <v>-1.862161437143243</v>
      </c>
      <c r="AH57" s="130">
        <f t="shared" si="13"/>
        <v>-6.544161437143259</v>
      </c>
      <c r="AI57" s="130">
        <f t="shared" si="14"/>
        <v>-5.735161437143262</v>
      </c>
    </row>
    <row r="58" spans="1:35" ht="15">
      <c r="A58" s="237">
        <v>932</v>
      </c>
      <c r="B58" s="238" t="s">
        <v>235</v>
      </c>
      <c r="C58" s="239">
        <v>30</v>
      </c>
      <c r="D58" s="238" t="s">
        <v>64</v>
      </c>
      <c r="E58" s="238" t="s">
        <v>64</v>
      </c>
      <c r="F58" s="239">
        <v>153</v>
      </c>
      <c r="G58" s="238" t="s">
        <v>162</v>
      </c>
      <c r="H58" s="239" t="s">
        <v>163</v>
      </c>
      <c r="I58" s="240">
        <v>0.7500625022322226</v>
      </c>
      <c r="J58" s="240">
        <v>0.562</v>
      </c>
      <c r="K58" s="241" t="s">
        <v>164</v>
      </c>
      <c r="L58" s="241" t="s">
        <v>3</v>
      </c>
      <c r="M58" s="242">
        <v>19899.2083694752</v>
      </c>
      <c r="N58" s="243">
        <v>19899.2083694752</v>
      </c>
      <c r="O58" s="244">
        <f t="shared" si="16"/>
        <v>11.705336563901614</v>
      </c>
      <c r="P58" s="244">
        <f t="shared" si="16"/>
        <v>13.266048105755164</v>
      </c>
      <c r="Q58" s="244">
        <f t="shared" si="1"/>
        <v>1.56071154185355</v>
      </c>
      <c r="R58" s="245">
        <v>157.23233499999998</v>
      </c>
      <c r="S58" s="245">
        <v>161.017756</v>
      </c>
      <c r="T58" s="245">
        <v>157.92475599999997</v>
      </c>
      <c r="U58" s="245">
        <v>152.45975599999997</v>
      </c>
      <c r="V58" s="245">
        <v>153.129756</v>
      </c>
      <c r="W58" s="245">
        <f t="shared" si="2"/>
        <v>145.52699843609835</v>
      </c>
      <c r="X58" s="245">
        <f t="shared" si="3"/>
        <v>147.75170789424482</v>
      </c>
      <c r="Y58" s="245">
        <f t="shared" si="4"/>
        <v>144.6587078942448</v>
      </c>
      <c r="Z58" s="245">
        <f t="shared" si="5"/>
        <v>139.1937078942448</v>
      </c>
      <c r="AA58" s="245">
        <f t="shared" si="6"/>
        <v>139.8637078942448</v>
      </c>
      <c r="AB58" s="130">
        <f t="shared" si="7"/>
        <v>2.2247094581464637</v>
      </c>
      <c r="AC58" s="130">
        <f t="shared" si="8"/>
        <v>-3.0930000000000177</v>
      </c>
      <c r="AD58" s="130">
        <f t="shared" si="9"/>
        <v>-5.465000000000003</v>
      </c>
      <c r="AE58" s="130">
        <f t="shared" si="10"/>
        <v>0.6700000000000159</v>
      </c>
      <c r="AF58" s="130">
        <f t="shared" si="11"/>
        <v>2.2247094581464637</v>
      </c>
      <c r="AG58" s="130">
        <f t="shared" si="12"/>
        <v>-0.868290541853554</v>
      </c>
      <c r="AH58" s="130">
        <f t="shared" si="13"/>
        <v>-6.333290541853557</v>
      </c>
      <c r="AI58" s="130">
        <f t="shared" si="14"/>
        <v>-5.6632905418535415</v>
      </c>
    </row>
    <row r="59" spans="1:35" ht="15">
      <c r="A59" s="237">
        <v>716</v>
      </c>
      <c r="B59" s="238" t="s">
        <v>247</v>
      </c>
      <c r="C59" s="239">
        <v>47</v>
      </c>
      <c r="D59" s="238" t="s">
        <v>185</v>
      </c>
      <c r="E59" s="238" t="s">
        <v>115</v>
      </c>
      <c r="F59" s="239">
        <v>60</v>
      </c>
      <c r="G59" s="238" t="s">
        <v>162</v>
      </c>
      <c r="H59" s="239" t="s">
        <v>163</v>
      </c>
      <c r="I59" s="240">
        <v>0.8086520947176685</v>
      </c>
      <c r="J59" s="240">
        <v>0.705</v>
      </c>
      <c r="K59" s="241" t="s">
        <v>207</v>
      </c>
      <c r="L59" s="241" t="s">
        <v>3</v>
      </c>
      <c r="M59" s="242">
        <v>7255.370605802917</v>
      </c>
      <c r="N59" s="243">
        <v>7255.370605802917</v>
      </c>
      <c r="O59" s="244">
        <f t="shared" si="16"/>
        <v>8.654995423730288</v>
      </c>
      <c r="P59" s="244">
        <f t="shared" si="16"/>
        <v>9.808994813560993</v>
      </c>
      <c r="Q59" s="244">
        <f t="shared" si="1"/>
        <v>1.1539993898307053</v>
      </c>
      <c r="R59" s="245">
        <v>142.414598</v>
      </c>
      <c r="S59" s="245">
        <v>145.69034</v>
      </c>
      <c r="T59" s="245">
        <v>143.30134</v>
      </c>
      <c r="U59" s="245">
        <v>137.32134</v>
      </c>
      <c r="V59" s="245">
        <v>138.17834</v>
      </c>
      <c r="W59" s="245">
        <f t="shared" si="2"/>
        <v>133.7596025762697</v>
      </c>
      <c r="X59" s="245">
        <f t="shared" si="3"/>
        <v>135.881345186439</v>
      </c>
      <c r="Y59" s="245">
        <f t="shared" si="4"/>
        <v>133.49234518643902</v>
      </c>
      <c r="Z59" s="245">
        <f t="shared" si="5"/>
        <v>127.512345186439</v>
      </c>
      <c r="AA59" s="245">
        <f t="shared" si="6"/>
        <v>128.369345186439</v>
      </c>
      <c r="AB59" s="130">
        <f t="shared" si="7"/>
        <v>2.121742610169292</v>
      </c>
      <c r="AC59" s="130">
        <f t="shared" si="8"/>
        <v>-2.3889999999999816</v>
      </c>
      <c r="AD59" s="130">
        <f t="shared" si="9"/>
        <v>-5.980000000000018</v>
      </c>
      <c r="AE59" s="130">
        <f t="shared" si="10"/>
        <v>0.8569999999999993</v>
      </c>
      <c r="AF59" s="130">
        <f t="shared" si="11"/>
        <v>2.121742610169292</v>
      </c>
      <c r="AG59" s="130">
        <f t="shared" si="12"/>
        <v>-0.26725738983068936</v>
      </c>
      <c r="AH59" s="130">
        <f t="shared" si="13"/>
        <v>-6.2472573898307076</v>
      </c>
      <c r="AI59" s="130">
        <f t="shared" si="14"/>
        <v>-5.390257389830708</v>
      </c>
    </row>
    <row r="60" spans="1:35" ht="15">
      <c r="A60" s="237">
        <v>514</v>
      </c>
      <c r="B60" s="238" t="s">
        <v>236</v>
      </c>
      <c r="C60" s="239">
        <v>63</v>
      </c>
      <c r="D60" s="238" t="s">
        <v>237</v>
      </c>
      <c r="E60" s="238" t="s">
        <v>167</v>
      </c>
      <c r="F60" s="239">
        <v>79</v>
      </c>
      <c r="G60" s="238" t="s">
        <v>162</v>
      </c>
      <c r="H60" s="239" t="s">
        <v>163</v>
      </c>
      <c r="I60" s="240">
        <v>0.8483087777547209</v>
      </c>
      <c r="J60" s="240">
        <v>0.655</v>
      </c>
      <c r="K60" s="241" t="s">
        <v>164</v>
      </c>
      <c r="L60" s="241" t="s">
        <v>4</v>
      </c>
      <c r="M60" s="242">
        <v>11737.547033055544</v>
      </c>
      <c r="N60" s="243">
        <v>11737.547033055544</v>
      </c>
      <c r="O60" s="244">
        <f t="shared" si="16"/>
        <v>8.880193202340788</v>
      </c>
      <c r="P60" s="244">
        <f t="shared" si="16"/>
        <v>10.064218962652893</v>
      </c>
      <c r="Q60" s="244">
        <f t="shared" si="1"/>
        <v>1.184025760312105</v>
      </c>
      <c r="R60" s="245">
        <v>141.391</v>
      </c>
      <c r="S60" s="245">
        <v>144.654</v>
      </c>
      <c r="T60" s="245">
        <v>141.665</v>
      </c>
      <c r="U60" s="245">
        <v>136.375</v>
      </c>
      <c r="V60" s="245">
        <v>137.319</v>
      </c>
      <c r="W60" s="245">
        <f t="shared" si="2"/>
        <v>132.5108067976592</v>
      </c>
      <c r="X60" s="245">
        <f t="shared" si="3"/>
        <v>134.5897810373471</v>
      </c>
      <c r="Y60" s="245">
        <f t="shared" si="4"/>
        <v>131.6007810373471</v>
      </c>
      <c r="Z60" s="245">
        <f t="shared" si="5"/>
        <v>126.31078103734711</v>
      </c>
      <c r="AA60" s="245">
        <f t="shared" si="6"/>
        <v>127.2547810373471</v>
      </c>
      <c r="AB60" s="130">
        <f t="shared" si="7"/>
        <v>2.078974239687909</v>
      </c>
      <c r="AC60" s="130">
        <f t="shared" si="8"/>
        <v>-2.9890000000000043</v>
      </c>
      <c r="AD60" s="130">
        <f t="shared" si="9"/>
        <v>-5.289999999999992</v>
      </c>
      <c r="AE60" s="130">
        <f t="shared" si="10"/>
        <v>0.9439999999999884</v>
      </c>
      <c r="AF60" s="130">
        <f t="shared" si="11"/>
        <v>2.078974239687909</v>
      </c>
      <c r="AG60" s="130">
        <f t="shared" si="12"/>
        <v>-0.9100257603120951</v>
      </c>
      <c r="AH60" s="130">
        <f t="shared" si="13"/>
        <v>-6.200025760312087</v>
      </c>
      <c r="AI60" s="130">
        <f t="shared" si="14"/>
        <v>-5.256025760312099</v>
      </c>
    </row>
    <row r="61" spans="1:35" ht="15">
      <c r="A61" s="237">
        <v>710</v>
      </c>
      <c r="B61" s="238" t="s">
        <v>248</v>
      </c>
      <c r="C61" s="239">
        <v>20</v>
      </c>
      <c r="D61" s="238" t="s">
        <v>206</v>
      </c>
      <c r="E61" s="238" t="s">
        <v>206</v>
      </c>
      <c r="F61" s="239">
        <v>85</v>
      </c>
      <c r="G61" s="238" t="s">
        <v>162</v>
      </c>
      <c r="H61" s="239" t="s">
        <v>163</v>
      </c>
      <c r="I61" s="240">
        <v>0.7147862423657988</v>
      </c>
      <c r="J61" s="240">
        <v>0.53</v>
      </c>
      <c r="K61" s="241" t="s">
        <v>164</v>
      </c>
      <c r="L61" s="241" t="s">
        <v>4</v>
      </c>
      <c r="M61" s="242">
        <v>8930.328728850105</v>
      </c>
      <c r="N61" s="243">
        <v>8930.328728850105</v>
      </c>
      <c r="O61" s="244">
        <f t="shared" si="16"/>
        <v>13.024636779401677</v>
      </c>
      <c r="P61" s="244">
        <f t="shared" si="16"/>
        <v>14.761255016655234</v>
      </c>
      <c r="Q61" s="244">
        <f t="shared" si="1"/>
        <v>1.7366182372535572</v>
      </c>
      <c r="R61" s="245">
        <v>147.81465</v>
      </c>
      <c r="S61" s="245">
        <v>151.808602</v>
      </c>
      <c r="T61" s="245">
        <v>146.67160199999998</v>
      </c>
      <c r="U61" s="245">
        <v>143.373602</v>
      </c>
      <c r="V61" s="245">
        <v>144.229602</v>
      </c>
      <c r="W61" s="245">
        <f t="shared" si="2"/>
        <v>134.79001322059833</v>
      </c>
      <c r="X61" s="245">
        <f t="shared" si="3"/>
        <v>137.04734698334477</v>
      </c>
      <c r="Y61" s="245">
        <f t="shared" si="4"/>
        <v>131.91034698334474</v>
      </c>
      <c r="Z61" s="245">
        <f t="shared" si="5"/>
        <v>128.61234698334476</v>
      </c>
      <c r="AA61" s="245">
        <f t="shared" si="6"/>
        <v>129.46834698334476</v>
      </c>
      <c r="AB61" s="130">
        <f t="shared" si="7"/>
        <v>2.257333762746441</v>
      </c>
      <c r="AC61" s="130">
        <f t="shared" si="8"/>
        <v>-5.137000000000029</v>
      </c>
      <c r="AD61" s="130">
        <f t="shared" si="9"/>
        <v>-3.2979999999999734</v>
      </c>
      <c r="AE61" s="130">
        <f t="shared" si="10"/>
        <v>0.8559999999999945</v>
      </c>
      <c r="AF61" s="130">
        <f t="shared" si="11"/>
        <v>2.257333762746441</v>
      </c>
      <c r="AG61" s="130">
        <f t="shared" si="12"/>
        <v>-2.8796662372535877</v>
      </c>
      <c r="AH61" s="130">
        <f t="shared" si="13"/>
        <v>-6.177666237253561</v>
      </c>
      <c r="AI61" s="130">
        <f t="shared" si="14"/>
        <v>-5.321666237253567</v>
      </c>
    </row>
    <row r="62" spans="1:35" ht="15">
      <c r="A62" s="237">
        <v>664</v>
      </c>
      <c r="B62" s="238" t="s">
        <v>249</v>
      </c>
      <c r="C62" s="239">
        <v>70</v>
      </c>
      <c r="D62" s="238" t="s">
        <v>250</v>
      </c>
      <c r="E62" s="238" t="s">
        <v>63</v>
      </c>
      <c r="F62" s="239">
        <v>114</v>
      </c>
      <c r="G62" s="238" t="s">
        <v>162</v>
      </c>
      <c r="H62" s="239" t="s">
        <v>163</v>
      </c>
      <c r="I62" s="240">
        <v>0.5948135365736746</v>
      </c>
      <c r="J62" s="240">
        <v>0.641</v>
      </c>
      <c r="K62" s="241" t="s">
        <v>164</v>
      </c>
      <c r="L62" s="241" t="s">
        <v>3</v>
      </c>
      <c r="M62" s="242">
        <v>14296.197061778339</v>
      </c>
      <c r="N62" s="243">
        <v>14296.197061778339</v>
      </c>
      <c r="O62" s="244">
        <f t="shared" si="16"/>
        <v>12.941326743246213</v>
      </c>
      <c r="P62" s="244">
        <f t="shared" si="16"/>
        <v>14.666836975679042</v>
      </c>
      <c r="Q62" s="244">
        <f t="shared" si="1"/>
        <v>1.7255102324328284</v>
      </c>
      <c r="R62" s="245">
        <v>154.04042300000003</v>
      </c>
      <c r="S62" s="245">
        <v>157.44664100000003</v>
      </c>
      <c r="T62" s="245">
        <v>160.27664100000004</v>
      </c>
      <c r="U62" s="245">
        <v>149.652641</v>
      </c>
      <c r="V62" s="245">
        <v>150.87764099999998</v>
      </c>
      <c r="W62" s="245">
        <f t="shared" si="2"/>
        <v>141.09909625675382</v>
      </c>
      <c r="X62" s="245">
        <f t="shared" si="3"/>
        <v>142.77980402432098</v>
      </c>
      <c r="Y62" s="245">
        <f t="shared" si="4"/>
        <v>145.609804024321</v>
      </c>
      <c r="Z62" s="245">
        <f t="shared" si="5"/>
        <v>134.98580402432094</v>
      </c>
      <c r="AA62" s="245">
        <f t="shared" si="6"/>
        <v>136.21080402432094</v>
      </c>
      <c r="AB62" s="130">
        <f t="shared" si="7"/>
        <v>1.6807077675671565</v>
      </c>
      <c r="AC62" s="130">
        <f t="shared" si="8"/>
        <v>2.8300000000000125</v>
      </c>
      <c r="AD62" s="130">
        <f t="shared" si="9"/>
        <v>-10.624000000000052</v>
      </c>
      <c r="AE62" s="130">
        <f t="shared" si="10"/>
        <v>1.2249999999999943</v>
      </c>
      <c r="AF62" s="130">
        <f t="shared" si="11"/>
        <v>1.6807077675671565</v>
      </c>
      <c r="AG62" s="130">
        <f t="shared" si="12"/>
        <v>4.510707767567169</v>
      </c>
      <c r="AH62" s="130">
        <f t="shared" si="13"/>
        <v>-6.113292232432883</v>
      </c>
      <c r="AI62" s="130">
        <f t="shared" si="14"/>
        <v>-4.888292232432889</v>
      </c>
    </row>
    <row r="63" spans="1:35" ht="15">
      <c r="A63" s="237">
        <v>913</v>
      </c>
      <c r="B63" s="238" t="s">
        <v>241</v>
      </c>
      <c r="C63" s="239">
        <v>62</v>
      </c>
      <c r="D63" s="238" t="s">
        <v>214</v>
      </c>
      <c r="E63" s="238" t="s">
        <v>167</v>
      </c>
      <c r="F63" s="239">
        <v>104</v>
      </c>
      <c r="G63" s="238" t="s">
        <v>162</v>
      </c>
      <c r="H63" s="239" t="s">
        <v>163</v>
      </c>
      <c r="I63" s="240">
        <v>0.8896595208070618</v>
      </c>
      <c r="J63" s="240">
        <v>0.662</v>
      </c>
      <c r="K63" s="241" t="s">
        <v>164</v>
      </c>
      <c r="L63" s="241" t="s">
        <v>5</v>
      </c>
      <c r="M63" s="242">
        <v>15475.269169349902</v>
      </c>
      <c r="N63" s="243">
        <v>15171.848384670511</v>
      </c>
      <c r="O63" s="244">
        <f t="shared" si="16"/>
        <v>8.377913175435177</v>
      </c>
      <c r="P63" s="244">
        <f t="shared" si="16"/>
        <v>9.4949682654932</v>
      </c>
      <c r="Q63" s="244">
        <f t="shared" si="1"/>
        <v>1.1170550900580238</v>
      </c>
      <c r="R63" s="245">
        <v>138.613</v>
      </c>
      <c r="S63" s="245">
        <v>141.921</v>
      </c>
      <c r="T63" s="245">
        <v>137.267</v>
      </c>
      <c r="U63" s="245">
        <v>133.647</v>
      </c>
      <c r="V63" s="245">
        <v>134.22299999999998</v>
      </c>
      <c r="W63" s="245">
        <f t="shared" si="2"/>
        <v>130.23508682456483</v>
      </c>
      <c r="X63" s="245">
        <f t="shared" si="3"/>
        <v>132.42603173450678</v>
      </c>
      <c r="Y63" s="245">
        <f t="shared" si="4"/>
        <v>127.7720317345068</v>
      </c>
      <c r="Z63" s="245">
        <f t="shared" si="5"/>
        <v>124.15203173450679</v>
      </c>
      <c r="AA63" s="245">
        <f t="shared" si="6"/>
        <v>124.72803173450679</v>
      </c>
      <c r="AB63" s="130">
        <f t="shared" si="7"/>
        <v>2.1909449099419476</v>
      </c>
      <c r="AC63" s="130">
        <f t="shared" si="8"/>
        <v>-4.653999999999982</v>
      </c>
      <c r="AD63" s="130">
        <f t="shared" si="9"/>
        <v>-3.6200000000000045</v>
      </c>
      <c r="AE63" s="130">
        <f t="shared" si="10"/>
        <v>0.5759999999999934</v>
      </c>
      <c r="AF63" s="130">
        <f t="shared" si="11"/>
        <v>2.1909449099419476</v>
      </c>
      <c r="AG63" s="130">
        <f t="shared" si="12"/>
        <v>-2.4630550900580346</v>
      </c>
      <c r="AH63" s="130">
        <f t="shared" si="13"/>
        <v>-6.083055090058039</v>
      </c>
      <c r="AI63" s="130">
        <f t="shared" si="14"/>
        <v>-5.507055090058046</v>
      </c>
    </row>
    <row r="64" spans="1:35" ht="15">
      <c r="A64" s="237">
        <v>226</v>
      </c>
      <c r="B64" s="238" t="s">
        <v>251</v>
      </c>
      <c r="C64" s="239">
        <v>17</v>
      </c>
      <c r="D64" s="238" t="s">
        <v>252</v>
      </c>
      <c r="E64" s="238" t="s">
        <v>167</v>
      </c>
      <c r="F64" s="239">
        <v>69</v>
      </c>
      <c r="G64" s="238" t="s">
        <v>162</v>
      </c>
      <c r="H64" s="239" t="s">
        <v>163</v>
      </c>
      <c r="I64" s="240">
        <v>0.9022729072622159</v>
      </c>
      <c r="J64" s="240">
        <v>0.581</v>
      </c>
      <c r="K64" s="241" t="s">
        <v>164</v>
      </c>
      <c r="L64" s="241" t="s">
        <v>3</v>
      </c>
      <c r="M64" s="242">
        <v>11109.359369524282</v>
      </c>
      <c r="N64" s="243">
        <v>11023.120150358993</v>
      </c>
      <c r="O64" s="244">
        <f t="shared" si="16"/>
        <v>9.412470458245487</v>
      </c>
      <c r="P64" s="244">
        <f t="shared" si="16"/>
        <v>10.667466519344886</v>
      </c>
      <c r="Q64" s="244">
        <f t="shared" si="1"/>
        <v>1.2549960610993995</v>
      </c>
      <c r="R64" s="245">
        <v>139.94538900000003</v>
      </c>
      <c r="S64" s="245">
        <v>143.312187</v>
      </c>
      <c r="T64" s="245">
        <v>138.524187</v>
      </c>
      <c r="U64" s="245">
        <v>135.174187</v>
      </c>
      <c r="V64" s="245">
        <v>136.596187</v>
      </c>
      <c r="W64" s="245">
        <f t="shared" si="2"/>
        <v>130.53291854175455</v>
      </c>
      <c r="X64" s="245">
        <f t="shared" si="3"/>
        <v>132.6447204806551</v>
      </c>
      <c r="Y64" s="245">
        <f t="shared" si="4"/>
        <v>127.85672048065513</v>
      </c>
      <c r="Z64" s="245">
        <f t="shared" si="5"/>
        <v>124.5067204806551</v>
      </c>
      <c r="AA64" s="245">
        <f t="shared" si="6"/>
        <v>125.9287204806551</v>
      </c>
      <c r="AB64" s="130">
        <f t="shared" si="7"/>
        <v>2.1118019389005553</v>
      </c>
      <c r="AC64" s="130">
        <f t="shared" si="8"/>
        <v>-4.7879999999999825</v>
      </c>
      <c r="AD64" s="130">
        <f t="shared" si="9"/>
        <v>-3.3500000000000227</v>
      </c>
      <c r="AE64" s="130">
        <f t="shared" si="10"/>
        <v>1.421999999999997</v>
      </c>
      <c r="AF64" s="130">
        <f t="shared" si="11"/>
        <v>2.1118019389005553</v>
      </c>
      <c r="AG64" s="130">
        <f t="shared" si="12"/>
        <v>-2.676198061099427</v>
      </c>
      <c r="AH64" s="130">
        <f t="shared" si="13"/>
        <v>-6.02619806109945</v>
      </c>
      <c r="AI64" s="130">
        <f t="shared" si="14"/>
        <v>-4.604198061099453</v>
      </c>
    </row>
    <row r="65" spans="1:35" ht="15">
      <c r="A65" s="237">
        <v>661</v>
      </c>
      <c r="B65" s="238" t="s">
        <v>245</v>
      </c>
      <c r="C65" s="239">
        <v>51</v>
      </c>
      <c r="D65" s="238" t="s">
        <v>65</v>
      </c>
      <c r="E65" s="238" t="s">
        <v>65</v>
      </c>
      <c r="F65" s="239">
        <v>77</v>
      </c>
      <c r="G65" s="238" t="s">
        <v>162</v>
      </c>
      <c r="H65" s="239" t="s">
        <v>163</v>
      </c>
      <c r="I65" s="240">
        <v>0.9081683343978426</v>
      </c>
      <c r="J65" s="240">
        <v>0.49</v>
      </c>
      <c r="K65" s="241" t="s">
        <v>164</v>
      </c>
      <c r="L65" s="241" t="s">
        <v>3</v>
      </c>
      <c r="M65" s="242">
        <v>7780.042727206042</v>
      </c>
      <c r="N65" s="243">
        <v>7719.648172709281</v>
      </c>
      <c r="O65" s="244">
        <f t="shared" si="16"/>
        <v>11.088051652143566</v>
      </c>
      <c r="P65" s="244">
        <f t="shared" si="16"/>
        <v>12.56645853909604</v>
      </c>
      <c r="Q65" s="244">
        <f t="shared" si="1"/>
        <v>1.4784068869524738</v>
      </c>
      <c r="R65" s="245">
        <v>152.65807600000002</v>
      </c>
      <c r="S65" s="245">
        <v>156.195483</v>
      </c>
      <c r="T65" s="245">
        <v>159.041483</v>
      </c>
      <c r="U65" s="245">
        <v>148.362483</v>
      </c>
      <c r="V65" s="245">
        <v>149.097483</v>
      </c>
      <c r="W65" s="245">
        <f t="shared" si="2"/>
        <v>141.57002434785645</v>
      </c>
      <c r="X65" s="245">
        <f t="shared" si="3"/>
        <v>143.62902446090396</v>
      </c>
      <c r="Y65" s="245">
        <f t="shared" si="4"/>
        <v>146.47502446090397</v>
      </c>
      <c r="Z65" s="245">
        <f t="shared" si="5"/>
        <v>135.79602446090396</v>
      </c>
      <c r="AA65" s="245">
        <f t="shared" si="6"/>
        <v>136.53102446090398</v>
      </c>
      <c r="AB65" s="130">
        <f t="shared" si="7"/>
        <v>2.0590001130475173</v>
      </c>
      <c r="AC65" s="130">
        <f t="shared" si="8"/>
        <v>2.8460000000000036</v>
      </c>
      <c r="AD65" s="130">
        <f t="shared" si="9"/>
        <v>-10.679000000000002</v>
      </c>
      <c r="AE65" s="130">
        <f t="shared" si="10"/>
        <v>0.7350000000000136</v>
      </c>
      <c r="AF65" s="130">
        <f t="shared" si="11"/>
        <v>2.0590001130475173</v>
      </c>
      <c r="AG65" s="130">
        <f t="shared" si="12"/>
        <v>4.905000113047521</v>
      </c>
      <c r="AH65" s="130">
        <f t="shared" si="13"/>
        <v>-5.773999886952481</v>
      </c>
      <c r="AI65" s="130">
        <f t="shared" si="14"/>
        <v>-5.0389998869524675</v>
      </c>
    </row>
    <row r="66" spans="1:35" ht="15">
      <c r="A66" s="237">
        <v>414</v>
      </c>
      <c r="B66" s="238" t="s">
        <v>259</v>
      </c>
      <c r="C66" s="239">
        <v>9</v>
      </c>
      <c r="D66" s="238" t="s">
        <v>260</v>
      </c>
      <c r="E66" s="238" t="s">
        <v>69</v>
      </c>
      <c r="F66" s="239">
        <v>31</v>
      </c>
      <c r="G66" s="238" t="s">
        <v>168</v>
      </c>
      <c r="H66" s="239" t="s">
        <v>163</v>
      </c>
      <c r="I66" s="240">
        <v>0.9697690816146659</v>
      </c>
      <c r="J66" s="240">
        <v>0.675</v>
      </c>
      <c r="K66" s="241" t="s">
        <v>164</v>
      </c>
      <c r="L66" s="241" t="s">
        <v>3</v>
      </c>
      <c r="M66" s="242">
        <v>5754.480021926754</v>
      </c>
      <c r="N66" s="243">
        <v>5709.809411562434</v>
      </c>
      <c r="O66" s="244">
        <f aca="true" t="shared" si="17" ref="O66:P85">O$3/30.4/$I66/$J66</f>
        <v>7.537816640118883</v>
      </c>
      <c r="P66" s="244">
        <f t="shared" si="17"/>
        <v>8.5428588588014</v>
      </c>
      <c r="Q66" s="244">
        <f t="shared" si="1"/>
        <v>1.0050422186825179</v>
      </c>
      <c r="R66" s="245">
        <v>145.01460300000002</v>
      </c>
      <c r="S66" s="245">
        <v>148.34420500000002</v>
      </c>
      <c r="T66" s="245">
        <v>145.306205</v>
      </c>
      <c r="U66" s="245">
        <v>140.47520500000002</v>
      </c>
      <c r="V66" s="245">
        <v>141.58820500000002</v>
      </c>
      <c r="W66" s="245">
        <f t="shared" si="2"/>
        <v>137.47678635988115</v>
      </c>
      <c r="X66" s="245">
        <f t="shared" si="3"/>
        <v>139.80134614119862</v>
      </c>
      <c r="Y66" s="245">
        <f t="shared" si="4"/>
        <v>136.7633461411986</v>
      </c>
      <c r="Z66" s="245">
        <f t="shared" si="5"/>
        <v>131.93234614119862</v>
      </c>
      <c r="AA66" s="245">
        <f t="shared" si="6"/>
        <v>133.04534614119862</v>
      </c>
      <c r="AB66" s="130">
        <f t="shared" si="7"/>
        <v>2.3245597813174754</v>
      </c>
      <c r="AC66" s="130">
        <f t="shared" si="8"/>
        <v>-3.038000000000011</v>
      </c>
      <c r="AD66" s="130">
        <f t="shared" si="9"/>
        <v>-4.830999999999989</v>
      </c>
      <c r="AE66" s="130">
        <f t="shared" si="10"/>
        <v>1.1129999999999995</v>
      </c>
      <c r="AF66" s="130">
        <f t="shared" si="11"/>
        <v>2.3245597813174754</v>
      </c>
      <c r="AG66" s="130">
        <f t="shared" si="12"/>
        <v>-0.7134402186825355</v>
      </c>
      <c r="AH66" s="130">
        <f t="shared" si="13"/>
        <v>-5.544440218682524</v>
      </c>
      <c r="AI66" s="130">
        <f t="shared" si="14"/>
        <v>-4.431440218682525</v>
      </c>
    </row>
    <row r="67" spans="1:35" ht="15">
      <c r="A67" s="237">
        <v>663</v>
      </c>
      <c r="B67" s="238" t="s">
        <v>244</v>
      </c>
      <c r="C67" s="239">
        <v>13</v>
      </c>
      <c r="D67" s="238" t="s">
        <v>211</v>
      </c>
      <c r="E67" s="238" t="s">
        <v>60</v>
      </c>
      <c r="F67" s="239">
        <v>95</v>
      </c>
      <c r="G67" s="238" t="s">
        <v>162</v>
      </c>
      <c r="H67" s="239" t="s">
        <v>163</v>
      </c>
      <c r="I67" s="240">
        <v>1.1106988783433995</v>
      </c>
      <c r="J67" s="240">
        <v>0.344</v>
      </c>
      <c r="K67" s="241" t="s">
        <v>164</v>
      </c>
      <c r="L67" s="241" t="s">
        <v>4</v>
      </c>
      <c r="M67" s="242">
        <v>10588.058316386261</v>
      </c>
      <c r="N67" s="243">
        <v>10505.865828835036</v>
      </c>
      <c r="O67" s="244">
        <f t="shared" si="17"/>
        <v>12.91406296575309</v>
      </c>
      <c r="P67" s="244">
        <f t="shared" si="17"/>
        <v>14.635938027853502</v>
      </c>
      <c r="Q67" s="244">
        <f t="shared" si="1"/>
        <v>1.7218750621004126</v>
      </c>
      <c r="R67" s="245">
        <v>156.46300000000002</v>
      </c>
      <c r="S67" s="245">
        <v>159.98900000000003</v>
      </c>
      <c r="T67" s="245">
        <v>151.804</v>
      </c>
      <c r="U67" s="245">
        <v>152.691</v>
      </c>
      <c r="V67" s="245">
        <v>153.169</v>
      </c>
      <c r="W67" s="245">
        <f t="shared" si="2"/>
        <v>143.54893703424693</v>
      </c>
      <c r="X67" s="245">
        <f t="shared" si="3"/>
        <v>145.35306197214652</v>
      </c>
      <c r="Y67" s="245">
        <f t="shared" si="4"/>
        <v>137.1680619721465</v>
      </c>
      <c r="Z67" s="245">
        <f t="shared" si="5"/>
        <v>138.0550619721465</v>
      </c>
      <c r="AA67" s="245">
        <f t="shared" si="6"/>
        <v>138.5330619721465</v>
      </c>
      <c r="AB67" s="130">
        <f t="shared" si="7"/>
        <v>1.8041249378995872</v>
      </c>
      <c r="AC67" s="130">
        <f t="shared" si="8"/>
        <v>-8.18500000000003</v>
      </c>
      <c r="AD67" s="130">
        <f t="shared" si="9"/>
        <v>0.8870000000000005</v>
      </c>
      <c r="AE67" s="130">
        <f t="shared" si="10"/>
        <v>0.47800000000000864</v>
      </c>
      <c r="AF67" s="130">
        <f t="shared" si="11"/>
        <v>1.8041249378995872</v>
      </c>
      <c r="AG67" s="130">
        <f t="shared" si="12"/>
        <v>-6.3808750621004435</v>
      </c>
      <c r="AH67" s="130">
        <f t="shared" si="13"/>
        <v>-5.493875062100443</v>
      </c>
      <c r="AI67" s="130">
        <f t="shared" si="14"/>
        <v>-5.015875062100434</v>
      </c>
    </row>
    <row r="68" spans="1:35" ht="15">
      <c r="A68" s="237">
        <v>250</v>
      </c>
      <c r="B68" s="238" t="s">
        <v>242</v>
      </c>
      <c r="C68" s="239">
        <v>55</v>
      </c>
      <c r="D68" s="238" t="s">
        <v>171</v>
      </c>
      <c r="E68" s="238" t="s">
        <v>115</v>
      </c>
      <c r="F68" s="239">
        <v>81</v>
      </c>
      <c r="G68" s="238" t="s">
        <v>162</v>
      </c>
      <c r="H68" s="239" t="s">
        <v>163</v>
      </c>
      <c r="I68" s="240">
        <v>0.9627943061458544</v>
      </c>
      <c r="J68" s="240">
        <v>0.445</v>
      </c>
      <c r="K68" s="241" t="s">
        <v>164</v>
      </c>
      <c r="L68" s="241" t="s">
        <v>4</v>
      </c>
      <c r="M68" s="242">
        <v>8743.260845484034</v>
      </c>
      <c r="N68" s="243">
        <v>8675.389066095797</v>
      </c>
      <c r="O68" s="244">
        <f t="shared" si="17"/>
        <v>11.516596506131524</v>
      </c>
      <c r="P68" s="244">
        <f t="shared" si="17"/>
        <v>13.052142706949063</v>
      </c>
      <c r="Q68" s="244">
        <f t="shared" si="1"/>
        <v>1.5355462008175387</v>
      </c>
      <c r="R68" s="245">
        <v>164.60399999999998</v>
      </c>
      <c r="S68" s="245">
        <v>168.724</v>
      </c>
      <c r="T68" s="245">
        <v>159.14600000000002</v>
      </c>
      <c r="U68" s="245">
        <v>160.687</v>
      </c>
      <c r="V68" s="245">
        <v>162.135</v>
      </c>
      <c r="W68" s="245">
        <f t="shared" si="2"/>
        <v>153.08740349386846</v>
      </c>
      <c r="X68" s="245">
        <f t="shared" si="3"/>
        <v>155.67185729305092</v>
      </c>
      <c r="Y68" s="245">
        <f t="shared" si="4"/>
        <v>146.09385729305095</v>
      </c>
      <c r="Z68" s="245">
        <f t="shared" si="5"/>
        <v>147.63485729305094</v>
      </c>
      <c r="AA68" s="245">
        <f t="shared" si="6"/>
        <v>149.08285729305092</v>
      </c>
      <c r="AB68" s="130">
        <f t="shared" si="7"/>
        <v>2.584453799182455</v>
      </c>
      <c r="AC68" s="130">
        <f t="shared" si="8"/>
        <v>-9.577999999999975</v>
      </c>
      <c r="AD68" s="130">
        <f t="shared" si="9"/>
        <v>1.5409999999999968</v>
      </c>
      <c r="AE68" s="130">
        <f t="shared" si="10"/>
        <v>1.447999999999979</v>
      </c>
      <c r="AF68" s="130">
        <f t="shared" si="11"/>
        <v>2.584453799182455</v>
      </c>
      <c r="AG68" s="130">
        <f t="shared" si="12"/>
        <v>-6.993546200817519</v>
      </c>
      <c r="AH68" s="130">
        <f t="shared" si="13"/>
        <v>-5.4525462008175225</v>
      </c>
      <c r="AI68" s="130">
        <f t="shared" si="14"/>
        <v>-4.004546200817543</v>
      </c>
    </row>
    <row r="69" spans="1:35" ht="15">
      <c r="A69" s="237">
        <v>208</v>
      </c>
      <c r="B69" s="238" t="s">
        <v>271</v>
      </c>
      <c r="C69" s="239">
        <v>53</v>
      </c>
      <c r="D69" s="238" t="s">
        <v>272</v>
      </c>
      <c r="E69" s="238" t="s">
        <v>67</v>
      </c>
      <c r="F69" s="239">
        <v>120</v>
      </c>
      <c r="G69" s="238" t="s">
        <v>162</v>
      </c>
      <c r="H69" s="239" t="s">
        <v>163</v>
      </c>
      <c r="I69" s="240">
        <v>0.9043715846994536</v>
      </c>
      <c r="J69" s="240">
        <v>0.677</v>
      </c>
      <c r="K69" s="241" t="s">
        <v>164</v>
      </c>
      <c r="L69" s="241" t="s">
        <v>3</v>
      </c>
      <c r="M69" s="242">
        <v>22190.301531940382</v>
      </c>
      <c r="N69" s="243">
        <v>22190.301531940382</v>
      </c>
      <c r="O69" s="244">
        <f t="shared" si="17"/>
        <v>8.059017491561665</v>
      </c>
      <c r="P69" s="244">
        <f t="shared" si="17"/>
        <v>9.13355315710322</v>
      </c>
      <c r="Q69" s="244">
        <f t="shared" si="1"/>
        <v>1.0745356655415552</v>
      </c>
      <c r="R69" s="245">
        <v>156.512098</v>
      </c>
      <c r="S69" s="245">
        <v>160.085085</v>
      </c>
      <c r="T69" s="245">
        <v>160.315085</v>
      </c>
      <c r="U69" s="245">
        <v>152.336085</v>
      </c>
      <c r="V69" s="245">
        <v>153.39308499999999</v>
      </c>
      <c r="W69" s="245">
        <f t="shared" si="2"/>
        <v>148.45308050843835</v>
      </c>
      <c r="X69" s="245">
        <f t="shared" si="3"/>
        <v>150.95153184289677</v>
      </c>
      <c r="Y69" s="245">
        <f t="shared" si="4"/>
        <v>151.1815318428968</v>
      </c>
      <c r="Z69" s="245">
        <f t="shared" si="5"/>
        <v>143.20253184289678</v>
      </c>
      <c r="AA69" s="245">
        <f t="shared" si="6"/>
        <v>144.25953184289676</v>
      </c>
      <c r="AB69" s="130">
        <f t="shared" si="7"/>
        <v>2.498451334458423</v>
      </c>
      <c r="AC69" s="130">
        <f t="shared" si="8"/>
        <v>0.2300000000000182</v>
      </c>
      <c r="AD69" s="130">
        <f t="shared" si="9"/>
        <v>-7.979000000000013</v>
      </c>
      <c r="AE69" s="130">
        <f t="shared" si="10"/>
        <v>1.056999999999988</v>
      </c>
      <c r="AF69" s="130">
        <f t="shared" si="11"/>
        <v>2.498451334458423</v>
      </c>
      <c r="AG69" s="130">
        <f t="shared" si="12"/>
        <v>2.728451334458441</v>
      </c>
      <c r="AH69" s="130">
        <f t="shared" si="13"/>
        <v>-5.250548665541572</v>
      </c>
      <c r="AI69" s="130">
        <f t="shared" si="14"/>
        <v>-4.193548665541584</v>
      </c>
    </row>
    <row r="70" spans="1:35" ht="15">
      <c r="A70" s="237">
        <v>881</v>
      </c>
      <c r="B70" s="238" t="s">
        <v>268</v>
      </c>
      <c r="C70" s="239">
        <v>10</v>
      </c>
      <c r="D70" s="238" t="s">
        <v>269</v>
      </c>
      <c r="E70" s="238" t="s">
        <v>167</v>
      </c>
      <c r="F70" s="239">
        <v>58</v>
      </c>
      <c r="G70" s="238" t="s">
        <v>162</v>
      </c>
      <c r="H70" s="239" t="s">
        <v>163</v>
      </c>
      <c r="I70" s="240">
        <v>0.8690408893913699</v>
      </c>
      <c r="J70" s="240">
        <v>0.664</v>
      </c>
      <c r="K70" s="241" t="s">
        <v>164</v>
      </c>
      <c r="L70" s="241" t="s">
        <v>3</v>
      </c>
      <c r="M70" s="242">
        <v>12567.597335905699</v>
      </c>
      <c r="N70" s="243">
        <v>12470.038174753214</v>
      </c>
      <c r="O70" s="244">
        <f t="shared" si="17"/>
        <v>8.550851910403287</v>
      </c>
      <c r="P70" s="244">
        <f t="shared" si="17"/>
        <v>9.690965498457057</v>
      </c>
      <c r="Q70" s="244">
        <f aca="true" t="shared" si="18" ref="Q70:Q133">P70-O70</f>
        <v>1.1401135880537705</v>
      </c>
      <c r="R70" s="245">
        <v>148.242211</v>
      </c>
      <c r="S70" s="245">
        <v>151.736785</v>
      </c>
      <c r="T70" s="245">
        <v>148.730785</v>
      </c>
      <c r="U70" s="245">
        <v>144.15778500000002</v>
      </c>
      <c r="V70" s="245">
        <v>145.46078500000002</v>
      </c>
      <c r="W70" s="245">
        <f aca="true" t="shared" si="19" ref="W70:W133">R70-O70</f>
        <v>139.69135908959672</v>
      </c>
      <c r="X70" s="245">
        <f aca="true" t="shared" si="20" ref="X70:X133">S70-$P70</f>
        <v>142.04581950154295</v>
      </c>
      <c r="Y70" s="245">
        <f aca="true" t="shared" si="21" ref="Y70:Y133">T70-$P70</f>
        <v>139.03981950154295</v>
      </c>
      <c r="Z70" s="245">
        <f aca="true" t="shared" si="22" ref="Z70:Z133">U70-$P70</f>
        <v>134.46681950154297</v>
      </c>
      <c r="AA70" s="245">
        <f aca="true" t="shared" si="23" ref="AA70:AA133">V70-$P70</f>
        <v>135.76981950154297</v>
      </c>
      <c r="AB70" s="130">
        <f aca="true" t="shared" si="24" ref="AB70:AB133">X70-W70</f>
        <v>2.354460411946235</v>
      </c>
      <c r="AC70" s="130">
        <f aca="true" t="shared" si="25" ref="AC70:AC133">Y70-X70</f>
        <v>-3.0060000000000002</v>
      </c>
      <c r="AD70" s="130">
        <f aca="true" t="shared" si="26" ref="AD70:AD133">Z70-Y70</f>
        <v>-4.572999999999979</v>
      </c>
      <c r="AE70" s="130">
        <f aca="true" t="shared" si="27" ref="AE70:AE133">AA70-Z70</f>
        <v>1.3029999999999973</v>
      </c>
      <c r="AF70" s="130">
        <f aca="true" t="shared" si="28" ref="AF70:AF133">X70-$W70</f>
        <v>2.354460411946235</v>
      </c>
      <c r="AG70" s="130">
        <f aca="true" t="shared" si="29" ref="AG70:AG133">Y70-$W70</f>
        <v>-0.6515395880537653</v>
      </c>
      <c r="AH70" s="130">
        <f aca="true" t="shared" si="30" ref="AH70:AH133">Z70-$W70</f>
        <v>-5.224539588053744</v>
      </c>
      <c r="AI70" s="130">
        <f aca="true" t="shared" si="31" ref="AI70:AI133">AA70-$W70</f>
        <v>-3.921539588053747</v>
      </c>
    </row>
    <row r="71" spans="1:35" ht="15">
      <c r="A71" s="237">
        <v>201</v>
      </c>
      <c r="B71" s="238" t="s">
        <v>255</v>
      </c>
      <c r="C71" s="239">
        <v>51</v>
      </c>
      <c r="D71" s="238" t="s">
        <v>65</v>
      </c>
      <c r="E71" s="238" t="s">
        <v>65</v>
      </c>
      <c r="F71" s="239">
        <v>110</v>
      </c>
      <c r="G71" s="238" t="s">
        <v>162</v>
      </c>
      <c r="H71" s="239" t="s">
        <v>163</v>
      </c>
      <c r="I71" s="240">
        <v>0.9362394436164928</v>
      </c>
      <c r="J71" s="240">
        <v>0.524</v>
      </c>
      <c r="K71" s="241" t="s">
        <v>164</v>
      </c>
      <c r="L71" s="241" t="s">
        <v>4</v>
      </c>
      <c r="M71" s="242">
        <v>14719.023792971902</v>
      </c>
      <c r="N71" s="243">
        <v>14604.76363839779</v>
      </c>
      <c r="O71" s="244">
        <f t="shared" si="17"/>
        <v>10.057717997605083</v>
      </c>
      <c r="P71" s="244">
        <f t="shared" si="17"/>
        <v>11.398747063952428</v>
      </c>
      <c r="Q71" s="244">
        <f t="shared" si="18"/>
        <v>1.3410290663473443</v>
      </c>
      <c r="R71" s="245">
        <v>144.118</v>
      </c>
      <c r="S71" s="245">
        <v>147.437</v>
      </c>
      <c r="T71" s="245">
        <v>144.86700000000002</v>
      </c>
      <c r="U71" s="245">
        <v>140.31400000000002</v>
      </c>
      <c r="V71" s="245">
        <v>141.413</v>
      </c>
      <c r="W71" s="245">
        <f t="shared" si="19"/>
        <v>134.0602820023949</v>
      </c>
      <c r="X71" s="245">
        <f t="shared" si="20"/>
        <v>136.03825293604757</v>
      </c>
      <c r="Y71" s="245">
        <f t="shared" si="21"/>
        <v>133.46825293604758</v>
      </c>
      <c r="Z71" s="245">
        <f t="shared" si="22"/>
        <v>128.91525293604758</v>
      </c>
      <c r="AA71" s="245">
        <f t="shared" si="23"/>
        <v>130.01425293604757</v>
      </c>
      <c r="AB71" s="130">
        <f t="shared" si="24"/>
        <v>1.9779709336526707</v>
      </c>
      <c r="AC71" s="130">
        <f t="shared" si="25"/>
        <v>-2.569999999999993</v>
      </c>
      <c r="AD71" s="130">
        <f t="shared" si="26"/>
        <v>-4.552999999999997</v>
      </c>
      <c r="AE71" s="130">
        <f t="shared" si="27"/>
        <v>1.0989999999999895</v>
      </c>
      <c r="AF71" s="130">
        <f t="shared" si="28"/>
        <v>1.9779709336526707</v>
      </c>
      <c r="AG71" s="130">
        <f t="shared" si="29"/>
        <v>-0.5920290663473224</v>
      </c>
      <c r="AH71" s="130">
        <f t="shared" si="30"/>
        <v>-5.14502906634732</v>
      </c>
      <c r="AI71" s="130">
        <f t="shared" si="31"/>
        <v>-4.04602906634733</v>
      </c>
    </row>
    <row r="72" spans="1:35" ht="15">
      <c r="A72" s="237">
        <v>405</v>
      </c>
      <c r="B72" s="238" t="s">
        <v>253</v>
      </c>
      <c r="C72" s="239">
        <v>57</v>
      </c>
      <c r="D72" s="238" t="s">
        <v>254</v>
      </c>
      <c r="E72" s="238" t="s">
        <v>167</v>
      </c>
      <c r="F72" s="239">
        <v>74</v>
      </c>
      <c r="G72" s="238" t="s">
        <v>162</v>
      </c>
      <c r="H72" s="239" t="s">
        <v>163</v>
      </c>
      <c r="I72" s="240">
        <v>0.9477182100132919</v>
      </c>
      <c r="J72" s="240">
        <v>0.765</v>
      </c>
      <c r="K72" s="241" t="s">
        <v>207</v>
      </c>
      <c r="L72" s="241" t="s">
        <v>4</v>
      </c>
      <c r="M72" s="242">
        <v>14743.625890542822</v>
      </c>
      <c r="N72" s="243">
        <v>14629.17475594783</v>
      </c>
      <c r="O72" s="244">
        <f t="shared" si="17"/>
        <v>6.8057660307301</v>
      </c>
      <c r="P72" s="244">
        <f t="shared" si="17"/>
        <v>7.713201501494113</v>
      </c>
      <c r="Q72" s="244">
        <f t="shared" si="18"/>
        <v>0.9074354707640131</v>
      </c>
      <c r="R72" s="245">
        <v>144.769</v>
      </c>
      <c r="S72" s="245">
        <v>148.148</v>
      </c>
      <c r="T72" s="245">
        <v>148.456</v>
      </c>
      <c r="U72" s="245">
        <v>140.536</v>
      </c>
      <c r="V72" s="245">
        <v>141.6</v>
      </c>
      <c r="W72" s="245">
        <f t="shared" si="19"/>
        <v>137.9632339692699</v>
      </c>
      <c r="X72" s="245">
        <f t="shared" si="20"/>
        <v>140.43479849850587</v>
      </c>
      <c r="Y72" s="245">
        <f t="shared" si="21"/>
        <v>140.74279849850586</v>
      </c>
      <c r="Z72" s="245">
        <f t="shared" si="22"/>
        <v>132.82279849850588</v>
      </c>
      <c r="AA72" s="245">
        <f t="shared" si="23"/>
        <v>133.88679849850587</v>
      </c>
      <c r="AB72" s="130">
        <f t="shared" si="24"/>
        <v>2.4715645292359625</v>
      </c>
      <c r="AC72" s="130">
        <f t="shared" si="25"/>
        <v>0.3079999999999927</v>
      </c>
      <c r="AD72" s="130">
        <f t="shared" si="26"/>
        <v>-7.9199999999999875</v>
      </c>
      <c r="AE72" s="130">
        <f t="shared" si="27"/>
        <v>1.063999999999993</v>
      </c>
      <c r="AF72" s="130">
        <f t="shared" si="28"/>
        <v>2.4715645292359625</v>
      </c>
      <c r="AG72" s="130">
        <f t="shared" si="29"/>
        <v>2.779564529235955</v>
      </c>
      <c r="AH72" s="130">
        <f t="shared" si="30"/>
        <v>-5.140435470764032</v>
      </c>
      <c r="AI72" s="130">
        <f t="shared" si="31"/>
        <v>-4.076435470764039</v>
      </c>
    </row>
    <row r="73" spans="1:35" ht="15">
      <c r="A73" s="237">
        <v>768</v>
      </c>
      <c r="B73" s="238" t="s">
        <v>273</v>
      </c>
      <c r="C73" s="239">
        <v>68</v>
      </c>
      <c r="D73" s="238" t="s">
        <v>182</v>
      </c>
      <c r="E73" s="238" t="s">
        <v>167</v>
      </c>
      <c r="F73" s="239">
        <v>74</v>
      </c>
      <c r="G73" s="238" t="s">
        <v>162</v>
      </c>
      <c r="H73" s="239" t="s">
        <v>163</v>
      </c>
      <c r="I73" s="240">
        <v>0.9240141781125387</v>
      </c>
      <c r="J73" s="240">
        <v>0.547</v>
      </c>
      <c r="K73" s="241" t="s">
        <v>164</v>
      </c>
      <c r="L73" s="241" t="s">
        <v>3</v>
      </c>
      <c r="M73" s="242">
        <v>12527.764990437823</v>
      </c>
      <c r="N73" s="243">
        <v>12430.515037967532</v>
      </c>
      <c r="O73" s="244">
        <f t="shared" si="17"/>
        <v>9.762290208657355</v>
      </c>
      <c r="P73" s="244">
        <f t="shared" si="17"/>
        <v>11.063928903145001</v>
      </c>
      <c r="Q73" s="244">
        <f t="shared" si="18"/>
        <v>1.3016386944876466</v>
      </c>
      <c r="R73" s="245">
        <v>150.52430500000003</v>
      </c>
      <c r="S73" s="245">
        <v>154.205096</v>
      </c>
      <c r="T73" s="245">
        <v>151.494096</v>
      </c>
      <c r="U73" s="245">
        <v>146.69109600000002</v>
      </c>
      <c r="V73" s="245">
        <v>148.663096</v>
      </c>
      <c r="W73" s="245">
        <f t="shared" si="19"/>
        <v>140.76201479134266</v>
      </c>
      <c r="X73" s="245">
        <f t="shared" si="20"/>
        <v>143.14116709685499</v>
      </c>
      <c r="Y73" s="245">
        <f t="shared" si="21"/>
        <v>140.430167096855</v>
      </c>
      <c r="Z73" s="245">
        <f t="shared" si="22"/>
        <v>135.627167096855</v>
      </c>
      <c r="AA73" s="245">
        <f t="shared" si="23"/>
        <v>137.59916709685498</v>
      </c>
      <c r="AB73" s="130">
        <f t="shared" si="24"/>
        <v>2.3791523055123207</v>
      </c>
      <c r="AC73" s="130">
        <f t="shared" si="25"/>
        <v>-2.7109999999999843</v>
      </c>
      <c r="AD73" s="130">
        <f t="shared" si="26"/>
        <v>-4.802999999999997</v>
      </c>
      <c r="AE73" s="130">
        <f t="shared" si="27"/>
        <v>1.97199999999998</v>
      </c>
      <c r="AF73" s="130">
        <f t="shared" si="28"/>
        <v>2.3791523055123207</v>
      </c>
      <c r="AG73" s="130">
        <f t="shared" si="29"/>
        <v>-0.3318476944876636</v>
      </c>
      <c r="AH73" s="130">
        <f t="shared" si="30"/>
        <v>-5.134847694487661</v>
      </c>
      <c r="AI73" s="130">
        <f t="shared" si="31"/>
        <v>-3.162847694487681</v>
      </c>
    </row>
    <row r="74" spans="1:35" ht="15">
      <c r="A74" s="237">
        <v>450</v>
      </c>
      <c r="B74" s="238" t="s">
        <v>302</v>
      </c>
      <c r="C74" s="239">
        <v>38</v>
      </c>
      <c r="D74" s="238" t="s">
        <v>303</v>
      </c>
      <c r="E74" s="238" t="s">
        <v>167</v>
      </c>
      <c r="F74" s="239">
        <v>64</v>
      </c>
      <c r="G74" s="238" t="s">
        <v>162</v>
      </c>
      <c r="H74" s="239" t="s">
        <v>163</v>
      </c>
      <c r="I74" s="240">
        <v>0.9796362704918032</v>
      </c>
      <c r="J74" s="240">
        <v>0.682</v>
      </c>
      <c r="K74" s="241" t="s">
        <v>164</v>
      </c>
      <c r="L74" s="241" t="s">
        <v>3</v>
      </c>
      <c r="M74" s="242">
        <v>14159.738703167623</v>
      </c>
      <c r="N74" s="243">
        <v>14049.82014092401</v>
      </c>
      <c r="O74" s="244">
        <f t="shared" si="17"/>
        <v>7.385305151627679</v>
      </c>
      <c r="P74" s="244">
        <f t="shared" si="17"/>
        <v>8.370012505178037</v>
      </c>
      <c r="Q74" s="244">
        <f t="shared" si="18"/>
        <v>0.9847073535503581</v>
      </c>
      <c r="R74" s="245">
        <v>146.278549</v>
      </c>
      <c r="S74" s="245">
        <v>149.935284</v>
      </c>
      <c r="T74" s="245">
        <v>150.378284</v>
      </c>
      <c r="U74" s="245">
        <v>142.277284</v>
      </c>
      <c r="V74" s="245">
        <v>144.947284</v>
      </c>
      <c r="W74" s="245">
        <f t="shared" si="19"/>
        <v>138.89324384837232</v>
      </c>
      <c r="X74" s="245">
        <f t="shared" si="20"/>
        <v>141.56527149482196</v>
      </c>
      <c r="Y74" s="245">
        <f t="shared" si="21"/>
        <v>142.00827149482197</v>
      </c>
      <c r="Z74" s="245">
        <f t="shared" si="22"/>
        <v>133.90727149482197</v>
      </c>
      <c r="AA74" s="245">
        <f t="shared" si="23"/>
        <v>136.57727149482196</v>
      </c>
      <c r="AB74" s="130">
        <f t="shared" si="24"/>
        <v>2.672027646449635</v>
      </c>
      <c r="AC74" s="130">
        <f t="shared" si="25"/>
        <v>0.44300000000001205</v>
      </c>
      <c r="AD74" s="130">
        <f t="shared" si="26"/>
        <v>-8.100999999999999</v>
      </c>
      <c r="AE74" s="130">
        <f t="shared" si="27"/>
        <v>2.6699999999999875</v>
      </c>
      <c r="AF74" s="130">
        <f t="shared" si="28"/>
        <v>2.672027646449635</v>
      </c>
      <c r="AG74" s="130">
        <f t="shared" si="29"/>
        <v>3.115027646449647</v>
      </c>
      <c r="AH74" s="130">
        <f t="shared" si="30"/>
        <v>-4.985972353550352</v>
      </c>
      <c r="AI74" s="130">
        <f t="shared" si="31"/>
        <v>-2.3159723535503645</v>
      </c>
    </row>
    <row r="75" spans="1:35" ht="15">
      <c r="A75" s="237">
        <v>281</v>
      </c>
      <c r="B75" s="238" t="s">
        <v>256</v>
      </c>
      <c r="C75" s="239">
        <v>43</v>
      </c>
      <c r="D75" s="238" t="s">
        <v>257</v>
      </c>
      <c r="E75" s="238" t="s">
        <v>167</v>
      </c>
      <c r="F75" s="239">
        <v>72</v>
      </c>
      <c r="G75" s="238" t="s">
        <v>162</v>
      </c>
      <c r="H75" s="239" t="s">
        <v>163</v>
      </c>
      <c r="I75" s="240">
        <v>0.4052130898021309</v>
      </c>
      <c r="J75" s="240">
        <v>0.679</v>
      </c>
      <c r="K75" s="241" t="s">
        <v>164</v>
      </c>
      <c r="L75" s="241" t="s">
        <v>4</v>
      </c>
      <c r="M75" s="242">
        <v>12171.032622708433</v>
      </c>
      <c r="N75" s="243">
        <v>12171.032622708433</v>
      </c>
      <c r="O75" s="244">
        <f t="shared" si="17"/>
        <v>17.93347431124704</v>
      </c>
      <c r="P75" s="244">
        <f t="shared" si="17"/>
        <v>20.32460421941331</v>
      </c>
      <c r="Q75" s="244">
        <f t="shared" si="18"/>
        <v>2.3911299081662705</v>
      </c>
      <c r="R75" s="245">
        <v>175.022274</v>
      </c>
      <c r="S75" s="245">
        <v>178.342365</v>
      </c>
      <c r="T75" s="245">
        <v>170.30936499999999</v>
      </c>
      <c r="U75" s="245">
        <v>172.48136499999998</v>
      </c>
      <c r="V75" s="245">
        <v>172.84236499999997</v>
      </c>
      <c r="W75" s="245">
        <f t="shared" si="19"/>
        <v>157.08879968875297</v>
      </c>
      <c r="X75" s="245">
        <f t="shared" si="20"/>
        <v>158.01776078058668</v>
      </c>
      <c r="Y75" s="245">
        <f t="shared" si="21"/>
        <v>149.98476078058667</v>
      </c>
      <c r="Z75" s="245">
        <f t="shared" si="22"/>
        <v>152.15676078058667</v>
      </c>
      <c r="AA75" s="245">
        <f t="shared" si="23"/>
        <v>152.51776078058666</v>
      </c>
      <c r="AB75" s="130">
        <f t="shared" si="24"/>
        <v>0.9289610918337132</v>
      </c>
      <c r="AC75" s="130">
        <f t="shared" si="25"/>
        <v>-8.033000000000015</v>
      </c>
      <c r="AD75" s="130">
        <f t="shared" si="26"/>
        <v>2.171999999999997</v>
      </c>
      <c r="AE75" s="130">
        <f t="shared" si="27"/>
        <v>0.36099999999999</v>
      </c>
      <c r="AF75" s="130">
        <f t="shared" si="28"/>
        <v>0.9289610918337132</v>
      </c>
      <c r="AG75" s="130">
        <f t="shared" si="29"/>
        <v>-7.104038908166302</v>
      </c>
      <c r="AH75" s="130">
        <f t="shared" si="30"/>
        <v>-4.932038908166305</v>
      </c>
      <c r="AI75" s="130">
        <f t="shared" si="31"/>
        <v>-4.571038908166315</v>
      </c>
    </row>
    <row r="76" spans="1:35" ht="15">
      <c r="A76" s="237">
        <v>917</v>
      </c>
      <c r="B76" s="238" t="s">
        <v>278</v>
      </c>
      <c r="C76" s="239">
        <v>1</v>
      </c>
      <c r="D76" s="238" t="s">
        <v>279</v>
      </c>
      <c r="E76" s="238" t="s">
        <v>167</v>
      </c>
      <c r="F76" s="239">
        <v>85</v>
      </c>
      <c r="G76" s="238" t="s">
        <v>162</v>
      </c>
      <c r="H76" s="239" t="s">
        <v>163</v>
      </c>
      <c r="I76" s="240">
        <v>0.9166827386692382</v>
      </c>
      <c r="J76" s="240">
        <v>0.789</v>
      </c>
      <c r="K76" s="241" t="s">
        <v>207</v>
      </c>
      <c r="L76" s="241" t="s">
        <v>4</v>
      </c>
      <c r="M76" s="242">
        <v>19183.59093728338</v>
      </c>
      <c r="N76" s="243">
        <v>18726.242940935455</v>
      </c>
      <c r="O76" s="244">
        <f t="shared" si="17"/>
        <v>6.822155569798853</v>
      </c>
      <c r="P76" s="244">
        <f t="shared" si="17"/>
        <v>7.731776312438701</v>
      </c>
      <c r="Q76" s="244">
        <f t="shared" si="18"/>
        <v>0.9096207426398477</v>
      </c>
      <c r="R76" s="245">
        <v>149.176535</v>
      </c>
      <c r="S76" s="245">
        <v>152.58827</v>
      </c>
      <c r="T76" s="245">
        <v>148.12527</v>
      </c>
      <c r="U76" s="245">
        <v>145.16827</v>
      </c>
      <c r="V76" s="245">
        <v>145.95427</v>
      </c>
      <c r="W76" s="245">
        <f t="shared" si="19"/>
        <v>142.35437943020113</v>
      </c>
      <c r="X76" s="245">
        <f t="shared" si="20"/>
        <v>144.85649368756128</v>
      </c>
      <c r="Y76" s="245">
        <f t="shared" si="21"/>
        <v>140.3934936875613</v>
      </c>
      <c r="Z76" s="245">
        <f t="shared" si="22"/>
        <v>137.4364936875613</v>
      </c>
      <c r="AA76" s="245">
        <f t="shared" si="23"/>
        <v>138.2224936875613</v>
      </c>
      <c r="AB76" s="130">
        <f t="shared" si="24"/>
        <v>2.502114257360148</v>
      </c>
      <c r="AC76" s="130">
        <f t="shared" si="25"/>
        <v>-4.462999999999994</v>
      </c>
      <c r="AD76" s="130">
        <f t="shared" si="26"/>
        <v>-2.9569999999999936</v>
      </c>
      <c r="AE76" s="130">
        <f t="shared" si="27"/>
        <v>0.7860000000000014</v>
      </c>
      <c r="AF76" s="130">
        <f t="shared" si="28"/>
        <v>2.502114257360148</v>
      </c>
      <c r="AG76" s="130">
        <f t="shared" si="29"/>
        <v>-1.9608857426398458</v>
      </c>
      <c r="AH76" s="130">
        <f t="shared" si="30"/>
        <v>-4.9178857426398395</v>
      </c>
      <c r="AI76" s="130">
        <f t="shared" si="31"/>
        <v>-4.131885742639838</v>
      </c>
    </row>
    <row r="77" spans="1:35" ht="15">
      <c r="A77" s="237">
        <v>982</v>
      </c>
      <c r="B77" s="238" t="s">
        <v>264</v>
      </c>
      <c r="C77" s="239">
        <v>37</v>
      </c>
      <c r="D77" s="238" t="s">
        <v>265</v>
      </c>
      <c r="E77" s="238" t="s">
        <v>68</v>
      </c>
      <c r="F77" s="239">
        <v>307</v>
      </c>
      <c r="G77" s="238" t="s">
        <v>162</v>
      </c>
      <c r="H77" s="239" t="s">
        <v>163</v>
      </c>
      <c r="I77" s="240">
        <v>0.9618376319396237</v>
      </c>
      <c r="J77" s="240">
        <v>0.732</v>
      </c>
      <c r="K77" s="241" t="s">
        <v>207</v>
      </c>
      <c r="L77" s="241" t="s">
        <v>5</v>
      </c>
      <c r="M77" s="242">
        <v>56124.787342970165</v>
      </c>
      <c r="N77" s="243">
        <v>55100.940377792096</v>
      </c>
      <c r="O77" s="244">
        <f t="shared" si="17"/>
        <v>7.008173249712916</v>
      </c>
      <c r="P77" s="244">
        <f t="shared" si="17"/>
        <v>7.942596349674639</v>
      </c>
      <c r="Q77" s="244">
        <f t="shared" si="18"/>
        <v>0.9344230999617222</v>
      </c>
      <c r="R77" s="245">
        <v>147.108</v>
      </c>
      <c r="S77" s="245">
        <v>150.25099999999998</v>
      </c>
      <c r="T77" s="245">
        <v>145.786</v>
      </c>
      <c r="U77" s="245">
        <v>143.19899999999998</v>
      </c>
      <c r="V77" s="245">
        <v>144.146</v>
      </c>
      <c r="W77" s="245">
        <f t="shared" si="19"/>
        <v>140.0998267502871</v>
      </c>
      <c r="X77" s="245">
        <f t="shared" si="20"/>
        <v>142.30840365032535</v>
      </c>
      <c r="Y77" s="245">
        <f t="shared" si="21"/>
        <v>137.84340365032537</v>
      </c>
      <c r="Z77" s="245">
        <f t="shared" si="22"/>
        <v>135.25640365032535</v>
      </c>
      <c r="AA77" s="245">
        <f t="shared" si="23"/>
        <v>136.20340365032536</v>
      </c>
      <c r="AB77" s="130">
        <f t="shared" si="24"/>
        <v>2.2085769000382527</v>
      </c>
      <c r="AC77" s="130">
        <f t="shared" si="25"/>
        <v>-4.464999999999975</v>
      </c>
      <c r="AD77" s="130">
        <f t="shared" si="26"/>
        <v>-2.5870000000000175</v>
      </c>
      <c r="AE77" s="130">
        <f t="shared" si="27"/>
        <v>0.9470000000000027</v>
      </c>
      <c r="AF77" s="130">
        <f t="shared" si="28"/>
        <v>2.2085769000382527</v>
      </c>
      <c r="AG77" s="130">
        <f t="shared" si="29"/>
        <v>-2.2564230999617223</v>
      </c>
      <c r="AH77" s="130">
        <f t="shared" si="30"/>
        <v>-4.84342309996174</v>
      </c>
      <c r="AI77" s="130">
        <f t="shared" si="31"/>
        <v>-3.896423099961737</v>
      </c>
    </row>
    <row r="78" spans="1:35" ht="15">
      <c r="A78" s="237">
        <v>238</v>
      </c>
      <c r="B78" s="238" t="s">
        <v>282</v>
      </c>
      <c r="C78" s="239">
        <v>37</v>
      </c>
      <c r="D78" s="238" t="s">
        <v>265</v>
      </c>
      <c r="E78" s="238" t="s">
        <v>68</v>
      </c>
      <c r="F78" s="239">
        <v>78</v>
      </c>
      <c r="G78" s="238" t="s">
        <v>162</v>
      </c>
      <c r="H78" s="239" t="s">
        <v>163</v>
      </c>
      <c r="I78" s="240">
        <v>0.9640255009107468</v>
      </c>
      <c r="J78" s="240">
        <v>0.718</v>
      </c>
      <c r="K78" s="241" t="s">
        <v>207</v>
      </c>
      <c r="L78" s="241" t="s">
        <v>3</v>
      </c>
      <c r="M78" s="242">
        <v>17041.194963139063</v>
      </c>
      <c r="N78" s="243">
        <v>16908.90836601123</v>
      </c>
      <c r="O78" s="244">
        <f t="shared" si="17"/>
        <v>7.128607594831517</v>
      </c>
      <c r="P78" s="244">
        <f t="shared" si="17"/>
        <v>8.079088607475718</v>
      </c>
      <c r="Q78" s="244">
        <f t="shared" si="18"/>
        <v>0.9504810126442012</v>
      </c>
      <c r="R78" s="245">
        <v>148.090764</v>
      </c>
      <c r="S78" s="245">
        <v>151.521863</v>
      </c>
      <c r="T78" s="245">
        <v>148.539863</v>
      </c>
      <c r="U78" s="245">
        <v>144.31086299999998</v>
      </c>
      <c r="V78" s="245">
        <v>144.895863</v>
      </c>
      <c r="W78" s="245">
        <f t="shared" si="19"/>
        <v>140.96215640516849</v>
      </c>
      <c r="X78" s="245">
        <f t="shared" si="20"/>
        <v>143.44277439252429</v>
      </c>
      <c r="Y78" s="245">
        <f t="shared" si="21"/>
        <v>140.46077439252429</v>
      </c>
      <c r="Z78" s="245">
        <f t="shared" si="22"/>
        <v>136.23177439252427</v>
      </c>
      <c r="AA78" s="245">
        <f t="shared" si="23"/>
        <v>136.81677439252428</v>
      </c>
      <c r="AB78" s="130">
        <f t="shared" si="24"/>
        <v>2.4806179873557994</v>
      </c>
      <c r="AC78" s="130">
        <f t="shared" si="25"/>
        <v>-2.9819999999999993</v>
      </c>
      <c r="AD78" s="130">
        <f t="shared" si="26"/>
        <v>-4.229000000000013</v>
      </c>
      <c r="AE78" s="130">
        <f t="shared" si="27"/>
        <v>0.585000000000008</v>
      </c>
      <c r="AF78" s="130">
        <f t="shared" si="28"/>
        <v>2.4806179873557994</v>
      </c>
      <c r="AG78" s="130">
        <f t="shared" si="29"/>
        <v>-0.5013820126441999</v>
      </c>
      <c r="AH78" s="130">
        <f t="shared" si="30"/>
        <v>-4.730382012644213</v>
      </c>
      <c r="AI78" s="130">
        <f t="shared" si="31"/>
        <v>-4.145382012644205</v>
      </c>
    </row>
    <row r="79" spans="1:35" ht="15">
      <c r="A79" s="237">
        <v>754</v>
      </c>
      <c r="B79" s="238" t="s">
        <v>261</v>
      </c>
      <c r="C79" s="239">
        <v>3</v>
      </c>
      <c r="D79" s="238" t="s">
        <v>262</v>
      </c>
      <c r="E79" s="238" t="s">
        <v>167</v>
      </c>
      <c r="F79" s="239">
        <v>95</v>
      </c>
      <c r="G79" s="238" t="s">
        <v>162</v>
      </c>
      <c r="H79" s="239" t="s">
        <v>163</v>
      </c>
      <c r="I79" s="240">
        <v>0.8100086281276963</v>
      </c>
      <c r="J79" s="240">
        <v>0.671</v>
      </c>
      <c r="K79" s="241" t="s">
        <v>164</v>
      </c>
      <c r="L79" s="241" t="s">
        <v>3</v>
      </c>
      <c r="M79" s="242">
        <v>15502.716303212297</v>
      </c>
      <c r="N79" s="243">
        <v>15502.716303212297</v>
      </c>
      <c r="O79" s="244">
        <f t="shared" si="17"/>
        <v>9.078320486501143</v>
      </c>
      <c r="P79" s="244">
        <f t="shared" si="17"/>
        <v>10.288763218034628</v>
      </c>
      <c r="Q79" s="244">
        <f t="shared" si="18"/>
        <v>1.210442731533485</v>
      </c>
      <c r="R79" s="245">
        <v>142.73792600000002</v>
      </c>
      <c r="S79" s="245">
        <v>146.170626</v>
      </c>
      <c r="T79" s="245">
        <v>142.856626</v>
      </c>
      <c r="U79" s="245">
        <v>139.249626</v>
      </c>
      <c r="V79" s="245">
        <v>140.026626</v>
      </c>
      <c r="W79" s="245">
        <f t="shared" si="19"/>
        <v>133.65960551349886</v>
      </c>
      <c r="X79" s="245">
        <f t="shared" si="20"/>
        <v>135.88186278196537</v>
      </c>
      <c r="Y79" s="245">
        <f t="shared" si="21"/>
        <v>132.56786278196537</v>
      </c>
      <c r="Z79" s="245">
        <f t="shared" si="22"/>
        <v>128.96086278196537</v>
      </c>
      <c r="AA79" s="245">
        <f t="shared" si="23"/>
        <v>129.73786278196536</v>
      </c>
      <c r="AB79" s="130">
        <f t="shared" si="24"/>
        <v>2.2222572684665067</v>
      </c>
      <c r="AC79" s="130">
        <f t="shared" si="25"/>
        <v>-3.313999999999993</v>
      </c>
      <c r="AD79" s="130">
        <f t="shared" si="26"/>
        <v>-3.6069999999999993</v>
      </c>
      <c r="AE79" s="130">
        <f t="shared" si="27"/>
        <v>0.7769999999999868</v>
      </c>
      <c r="AF79" s="130">
        <f t="shared" si="28"/>
        <v>2.2222572684665067</v>
      </c>
      <c r="AG79" s="130">
        <f t="shared" si="29"/>
        <v>-1.0917427315334862</v>
      </c>
      <c r="AH79" s="130">
        <f t="shared" si="30"/>
        <v>-4.6987427315334855</v>
      </c>
      <c r="AI79" s="130">
        <f t="shared" si="31"/>
        <v>-3.9217427315334987</v>
      </c>
    </row>
    <row r="80" spans="1:35" ht="15">
      <c r="A80" s="237">
        <v>340</v>
      </c>
      <c r="B80" s="238" t="s">
        <v>284</v>
      </c>
      <c r="C80" s="239">
        <v>70</v>
      </c>
      <c r="D80" s="238" t="s">
        <v>250</v>
      </c>
      <c r="E80" s="238" t="s">
        <v>63</v>
      </c>
      <c r="F80" s="239">
        <v>134</v>
      </c>
      <c r="G80" s="238" t="s">
        <v>162</v>
      </c>
      <c r="H80" s="239" t="s">
        <v>163</v>
      </c>
      <c r="I80" s="240">
        <v>0.8742353804746757</v>
      </c>
      <c r="J80" s="240">
        <v>0.697</v>
      </c>
      <c r="K80" s="241" t="s">
        <v>164</v>
      </c>
      <c r="L80" s="241" t="s">
        <v>3</v>
      </c>
      <c r="M80" s="242">
        <v>24975.430370408307</v>
      </c>
      <c r="N80" s="243">
        <v>24975.430370408307</v>
      </c>
      <c r="O80" s="244">
        <f t="shared" si="17"/>
        <v>8.097603708449684</v>
      </c>
      <c r="P80" s="244">
        <f t="shared" si="17"/>
        <v>9.177284202909643</v>
      </c>
      <c r="Q80" s="244">
        <f t="shared" si="18"/>
        <v>1.079680494459959</v>
      </c>
      <c r="R80" s="245">
        <v>151.202199</v>
      </c>
      <c r="S80" s="245">
        <v>154.84491300000002</v>
      </c>
      <c r="T80" s="245">
        <v>150.98391300000003</v>
      </c>
      <c r="U80" s="245">
        <v>147.612913</v>
      </c>
      <c r="V80" s="245">
        <v>148.882913</v>
      </c>
      <c r="W80" s="245">
        <f t="shared" si="19"/>
        <v>143.1045952915503</v>
      </c>
      <c r="X80" s="245">
        <f t="shared" si="20"/>
        <v>145.66762879709037</v>
      </c>
      <c r="Y80" s="245">
        <f t="shared" si="21"/>
        <v>141.80662879709038</v>
      </c>
      <c r="Z80" s="245">
        <f t="shared" si="22"/>
        <v>138.43562879709035</v>
      </c>
      <c r="AA80" s="245">
        <f t="shared" si="23"/>
        <v>139.70562879709036</v>
      </c>
      <c r="AB80" s="130">
        <f t="shared" si="24"/>
        <v>2.563033505540062</v>
      </c>
      <c r="AC80" s="130">
        <f t="shared" si="25"/>
        <v>-3.86099999999999</v>
      </c>
      <c r="AD80" s="130">
        <f t="shared" si="26"/>
        <v>-3.3710000000000377</v>
      </c>
      <c r="AE80" s="130">
        <f t="shared" si="27"/>
        <v>1.2700000000000102</v>
      </c>
      <c r="AF80" s="130">
        <f t="shared" si="28"/>
        <v>2.563033505540062</v>
      </c>
      <c r="AG80" s="130">
        <f t="shared" si="29"/>
        <v>-1.2979664944599278</v>
      </c>
      <c r="AH80" s="130">
        <f t="shared" si="30"/>
        <v>-4.668966494459966</v>
      </c>
      <c r="AI80" s="130">
        <f t="shared" si="31"/>
        <v>-3.3989664944599554</v>
      </c>
    </row>
    <row r="81" spans="1:35" ht="15">
      <c r="A81" s="237">
        <v>570</v>
      </c>
      <c r="B81" s="238" t="s">
        <v>263</v>
      </c>
      <c r="C81" s="239">
        <v>23</v>
      </c>
      <c r="D81" s="238" t="s">
        <v>166</v>
      </c>
      <c r="E81" s="238" t="s">
        <v>167</v>
      </c>
      <c r="F81" s="239">
        <v>74</v>
      </c>
      <c r="G81" s="238" t="s">
        <v>162</v>
      </c>
      <c r="H81" s="239" t="s">
        <v>163</v>
      </c>
      <c r="I81" s="240">
        <v>0.8657140747304681</v>
      </c>
      <c r="J81" s="240">
        <v>0.5</v>
      </c>
      <c r="K81" s="241" t="s">
        <v>164</v>
      </c>
      <c r="L81" s="241" t="s">
        <v>3</v>
      </c>
      <c r="M81" s="242">
        <v>10439.636994276887</v>
      </c>
      <c r="N81" s="243">
        <v>10439.636994276887</v>
      </c>
      <c r="O81" s="244">
        <f t="shared" si="17"/>
        <v>11.39916901051195</v>
      </c>
      <c r="P81" s="244">
        <f t="shared" si="17"/>
        <v>12.919058211913544</v>
      </c>
      <c r="Q81" s="244">
        <f t="shared" si="18"/>
        <v>1.519889201401595</v>
      </c>
      <c r="R81" s="245">
        <v>159.056213</v>
      </c>
      <c r="S81" s="245">
        <v>162.745417</v>
      </c>
      <c r="T81" s="245">
        <v>150.88841700000003</v>
      </c>
      <c r="U81" s="245">
        <v>155.919417</v>
      </c>
      <c r="V81" s="245">
        <v>156.46441700000003</v>
      </c>
      <c r="W81" s="245">
        <f t="shared" si="19"/>
        <v>147.65704398948807</v>
      </c>
      <c r="X81" s="245">
        <f t="shared" si="20"/>
        <v>149.82635878808645</v>
      </c>
      <c r="Y81" s="245">
        <f t="shared" si="21"/>
        <v>137.96935878808648</v>
      </c>
      <c r="Z81" s="245">
        <f t="shared" si="22"/>
        <v>143.00035878808646</v>
      </c>
      <c r="AA81" s="245">
        <f t="shared" si="23"/>
        <v>143.54535878808647</v>
      </c>
      <c r="AB81" s="130">
        <f t="shared" si="24"/>
        <v>2.1693147985983785</v>
      </c>
      <c r="AC81" s="130">
        <f t="shared" si="25"/>
        <v>-11.856999999999971</v>
      </c>
      <c r="AD81" s="130">
        <f t="shared" si="26"/>
        <v>5.0309999999999775</v>
      </c>
      <c r="AE81" s="130">
        <f t="shared" si="27"/>
        <v>0.5450000000000159</v>
      </c>
      <c r="AF81" s="130">
        <f t="shared" si="28"/>
        <v>2.1693147985983785</v>
      </c>
      <c r="AG81" s="130">
        <f t="shared" si="29"/>
        <v>-9.687685201401592</v>
      </c>
      <c r="AH81" s="130">
        <f t="shared" si="30"/>
        <v>-4.656685201401615</v>
      </c>
      <c r="AI81" s="130">
        <f t="shared" si="31"/>
        <v>-4.111685201401599</v>
      </c>
    </row>
    <row r="82" spans="1:35" ht="15">
      <c r="A82" s="237">
        <v>523</v>
      </c>
      <c r="B82" s="238" t="s">
        <v>270</v>
      </c>
      <c r="C82" s="239">
        <v>67</v>
      </c>
      <c r="D82" s="238" t="s">
        <v>199</v>
      </c>
      <c r="E82" s="238" t="s">
        <v>61</v>
      </c>
      <c r="F82" s="239">
        <v>135</v>
      </c>
      <c r="G82" s="238" t="s">
        <v>162</v>
      </c>
      <c r="H82" s="239" t="s">
        <v>163</v>
      </c>
      <c r="I82" s="240">
        <v>0.8966201173851447</v>
      </c>
      <c r="J82" s="240">
        <v>0.241</v>
      </c>
      <c r="K82" s="241" t="s">
        <v>164</v>
      </c>
      <c r="L82" s="241" t="s">
        <v>4</v>
      </c>
      <c r="M82" s="242">
        <v>11276.741468537615</v>
      </c>
      <c r="N82" s="243">
        <v>11276.741468537615</v>
      </c>
      <c r="O82" s="244">
        <f t="shared" si="17"/>
        <v>22.834534048298746</v>
      </c>
      <c r="P82" s="244">
        <f t="shared" si="17"/>
        <v>25.87913858807191</v>
      </c>
      <c r="Q82" s="244">
        <f t="shared" si="18"/>
        <v>3.0446045397731645</v>
      </c>
      <c r="R82" s="245">
        <v>159.655</v>
      </c>
      <c r="S82" s="245">
        <v>162.811</v>
      </c>
      <c r="T82" s="245">
        <v>165.64000000000001</v>
      </c>
      <c r="U82" s="245">
        <v>158.073</v>
      </c>
      <c r="V82" s="245">
        <v>158.375</v>
      </c>
      <c r="W82" s="245">
        <f t="shared" si="19"/>
        <v>136.82046595170127</v>
      </c>
      <c r="X82" s="245">
        <f t="shared" si="20"/>
        <v>136.93186141192808</v>
      </c>
      <c r="Y82" s="245">
        <f t="shared" si="21"/>
        <v>139.7608614119281</v>
      </c>
      <c r="Z82" s="245">
        <f t="shared" si="22"/>
        <v>132.19386141192808</v>
      </c>
      <c r="AA82" s="245">
        <f t="shared" si="23"/>
        <v>132.4958614119281</v>
      </c>
      <c r="AB82" s="130">
        <f t="shared" si="24"/>
        <v>0.11139546022681657</v>
      </c>
      <c r="AC82" s="130">
        <f t="shared" si="25"/>
        <v>2.8290000000000077</v>
      </c>
      <c r="AD82" s="130">
        <f t="shared" si="26"/>
        <v>-7.567000000000007</v>
      </c>
      <c r="AE82" s="130">
        <f t="shared" si="27"/>
        <v>0.3020000000000209</v>
      </c>
      <c r="AF82" s="130">
        <f t="shared" si="28"/>
        <v>0.11139546022681657</v>
      </c>
      <c r="AG82" s="130">
        <f t="shared" si="29"/>
        <v>2.9403954602268243</v>
      </c>
      <c r="AH82" s="130">
        <f t="shared" si="30"/>
        <v>-4.626604539773183</v>
      </c>
      <c r="AI82" s="130">
        <f t="shared" si="31"/>
        <v>-4.324604539773162</v>
      </c>
    </row>
    <row r="83" spans="1:35" ht="15">
      <c r="A83" s="237">
        <v>864</v>
      </c>
      <c r="B83" s="238" t="s">
        <v>266</v>
      </c>
      <c r="C83" s="239">
        <v>15</v>
      </c>
      <c r="D83" s="238" t="s">
        <v>267</v>
      </c>
      <c r="E83" s="238" t="s">
        <v>167</v>
      </c>
      <c r="F83" s="239">
        <v>60</v>
      </c>
      <c r="G83" s="238" t="s">
        <v>162</v>
      </c>
      <c r="H83" s="239" t="s">
        <v>163</v>
      </c>
      <c r="I83" s="240">
        <v>0.9814663023679417</v>
      </c>
      <c r="J83" s="240">
        <v>0.503</v>
      </c>
      <c r="K83" s="241" t="s">
        <v>164</v>
      </c>
      <c r="L83" s="241" t="s">
        <v>4</v>
      </c>
      <c r="M83" s="242">
        <v>9541.872067198332</v>
      </c>
      <c r="N83" s="243">
        <v>9467.800865693442</v>
      </c>
      <c r="O83" s="244">
        <f t="shared" si="17"/>
        <v>9.994804352366268</v>
      </c>
      <c r="P83" s="244">
        <f t="shared" si="17"/>
        <v>11.32744493268177</v>
      </c>
      <c r="Q83" s="244">
        <f t="shared" si="18"/>
        <v>1.332640580315502</v>
      </c>
      <c r="R83" s="245">
        <v>143.437</v>
      </c>
      <c r="S83" s="245">
        <v>146.757</v>
      </c>
      <c r="T83" s="245">
        <v>140.377</v>
      </c>
      <c r="U83" s="245">
        <v>140.231</v>
      </c>
      <c r="V83" s="245">
        <v>141.338</v>
      </c>
      <c r="W83" s="245">
        <f t="shared" si="19"/>
        <v>133.44219564763375</v>
      </c>
      <c r="X83" s="245">
        <f t="shared" si="20"/>
        <v>135.42955506731823</v>
      </c>
      <c r="Y83" s="245">
        <f t="shared" si="21"/>
        <v>129.04955506731824</v>
      </c>
      <c r="Z83" s="245">
        <f t="shared" si="22"/>
        <v>128.90355506731822</v>
      </c>
      <c r="AA83" s="245">
        <f t="shared" si="23"/>
        <v>130.01055506731822</v>
      </c>
      <c r="AB83" s="130">
        <f t="shared" si="24"/>
        <v>1.9873594196844806</v>
      </c>
      <c r="AC83" s="130">
        <f t="shared" si="25"/>
        <v>-6.3799999999999955</v>
      </c>
      <c r="AD83" s="130">
        <f t="shared" si="26"/>
        <v>-0.146000000000015</v>
      </c>
      <c r="AE83" s="130">
        <f t="shared" si="27"/>
        <v>1.1069999999999993</v>
      </c>
      <c r="AF83" s="130">
        <f t="shared" si="28"/>
        <v>1.9873594196844806</v>
      </c>
      <c r="AG83" s="130">
        <f t="shared" si="29"/>
        <v>-4.392640580315515</v>
      </c>
      <c r="AH83" s="130">
        <f t="shared" si="30"/>
        <v>-4.53864058031553</v>
      </c>
      <c r="AI83" s="130">
        <f t="shared" si="31"/>
        <v>-3.4316405803155305</v>
      </c>
    </row>
    <row r="84" spans="1:35" ht="15">
      <c r="A84" s="237">
        <v>758</v>
      </c>
      <c r="B84" s="238" t="s">
        <v>258</v>
      </c>
      <c r="C84" s="239">
        <v>55</v>
      </c>
      <c r="D84" s="238" t="s">
        <v>171</v>
      </c>
      <c r="E84" s="238" t="s">
        <v>115</v>
      </c>
      <c r="F84" s="239">
        <v>68</v>
      </c>
      <c r="G84" s="238" t="s">
        <v>162</v>
      </c>
      <c r="H84" s="239" t="s">
        <v>163</v>
      </c>
      <c r="I84" s="240">
        <v>0.8515348762455802</v>
      </c>
      <c r="J84" s="240">
        <v>0.601</v>
      </c>
      <c r="K84" s="241" t="s">
        <v>164</v>
      </c>
      <c r="L84" s="241" t="s">
        <v>4</v>
      </c>
      <c r="M84" s="242">
        <v>9767.186431304128</v>
      </c>
      <c r="N84" s="243">
        <v>9767.186431304128</v>
      </c>
      <c r="O84" s="244">
        <f t="shared" si="17"/>
        <v>9.641414702743997</v>
      </c>
      <c r="P84" s="244">
        <f t="shared" si="17"/>
        <v>10.926936663109863</v>
      </c>
      <c r="Q84" s="244">
        <f t="shared" si="18"/>
        <v>1.285521960365866</v>
      </c>
      <c r="R84" s="245">
        <v>163.677803</v>
      </c>
      <c r="S84" s="245">
        <v>167.942699</v>
      </c>
      <c r="T84" s="245">
        <v>167.141699</v>
      </c>
      <c r="U84" s="245">
        <v>160.719699</v>
      </c>
      <c r="V84" s="245">
        <v>160.844699</v>
      </c>
      <c r="W84" s="245">
        <f t="shared" si="19"/>
        <v>154.03638829725602</v>
      </c>
      <c r="X84" s="245">
        <f t="shared" si="20"/>
        <v>157.01576233689013</v>
      </c>
      <c r="Y84" s="245">
        <f t="shared" si="21"/>
        <v>156.21476233689012</v>
      </c>
      <c r="Z84" s="245">
        <f t="shared" si="22"/>
        <v>149.79276233689012</v>
      </c>
      <c r="AA84" s="245">
        <f t="shared" si="23"/>
        <v>149.91776233689012</v>
      </c>
      <c r="AB84" s="130">
        <f t="shared" si="24"/>
        <v>2.9793740396341093</v>
      </c>
      <c r="AC84" s="130">
        <f t="shared" si="25"/>
        <v>-0.8010000000000161</v>
      </c>
      <c r="AD84" s="130">
        <f t="shared" si="26"/>
        <v>-6.421999999999997</v>
      </c>
      <c r="AE84" s="130">
        <f t="shared" si="27"/>
        <v>0.125</v>
      </c>
      <c r="AF84" s="130">
        <f t="shared" si="28"/>
        <v>2.9793740396341093</v>
      </c>
      <c r="AG84" s="130">
        <f t="shared" si="29"/>
        <v>2.178374039634093</v>
      </c>
      <c r="AH84" s="130">
        <f t="shared" si="30"/>
        <v>-4.243625960365904</v>
      </c>
      <c r="AI84" s="130">
        <f t="shared" si="31"/>
        <v>-4.118625960365904</v>
      </c>
    </row>
    <row r="85" spans="1:35" ht="15">
      <c r="A85" s="237">
        <v>509</v>
      </c>
      <c r="B85" s="238" t="s">
        <v>274</v>
      </c>
      <c r="C85" s="239">
        <v>68</v>
      </c>
      <c r="D85" s="238" t="s">
        <v>182</v>
      </c>
      <c r="E85" s="238" t="s">
        <v>167</v>
      </c>
      <c r="F85" s="239">
        <v>50</v>
      </c>
      <c r="G85" s="238" t="s">
        <v>162</v>
      </c>
      <c r="H85" s="239" t="s">
        <v>163</v>
      </c>
      <c r="I85" s="240">
        <v>0.8325136612021858</v>
      </c>
      <c r="J85" s="240">
        <v>0.773</v>
      </c>
      <c r="K85" s="241" t="s">
        <v>207</v>
      </c>
      <c r="L85" s="241" t="s">
        <v>5</v>
      </c>
      <c r="M85" s="242">
        <v>9333.675121984463</v>
      </c>
      <c r="N85" s="243">
        <v>9261.220102060402</v>
      </c>
      <c r="O85" s="244">
        <f t="shared" si="17"/>
        <v>7.6673769106404945</v>
      </c>
      <c r="P85" s="244">
        <f t="shared" si="17"/>
        <v>8.689693832059227</v>
      </c>
      <c r="Q85" s="244">
        <f t="shared" si="18"/>
        <v>1.0223169214187324</v>
      </c>
      <c r="R85" s="245">
        <v>156.068</v>
      </c>
      <c r="S85" s="245">
        <v>159.602</v>
      </c>
      <c r="T85" s="245">
        <v>159.967</v>
      </c>
      <c r="U85" s="245">
        <v>152.90200000000002</v>
      </c>
      <c r="V85" s="245">
        <v>153.589</v>
      </c>
      <c r="W85" s="245">
        <f t="shared" si="19"/>
        <v>148.40062308935953</v>
      </c>
      <c r="X85" s="245">
        <f t="shared" si="20"/>
        <v>150.91230616794078</v>
      </c>
      <c r="Y85" s="245">
        <f t="shared" si="21"/>
        <v>151.2773061679408</v>
      </c>
      <c r="Z85" s="245">
        <f t="shared" si="22"/>
        <v>144.2123061679408</v>
      </c>
      <c r="AA85" s="245">
        <f t="shared" si="23"/>
        <v>144.89930616794078</v>
      </c>
      <c r="AB85" s="130">
        <f t="shared" si="24"/>
        <v>2.5116830785812567</v>
      </c>
      <c r="AC85" s="130">
        <f t="shared" si="25"/>
        <v>0.3650000000000091</v>
      </c>
      <c r="AD85" s="130">
        <f t="shared" si="26"/>
        <v>-7.064999999999998</v>
      </c>
      <c r="AE85" s="130">
        <f t="shared" si="27"/>
        <v>0.6869999999999834</v>
      </c>
      <c r="AF85" s="130">
        <f t="shared" si="28"/>
        <v>2.5116830785812567</v>
      </c>
      <c r="AG85" s="130">
        <f t="shared" si="29"/>
        <v>2.876683078581266</v>
      </c>
      <c r="AH85" s="130">
        <f t="shared" si="30"/>
        <v>-4.188316921418732</v>
      </c>
      <c r="AI85" s="130">
        <f t="shared" si="31"/>
        <v>-3.5013169214187485</v>
      </c>
    </row>
    <row r="86" spans="1:35" ht="15">
      <c r="A86" s="237">
        <v>854</v>
      </c>
      <c r="B86" s="238" t="s">
        <v>277</v>
      </c>
      <c r="C86" s="239">
        <v>13</v>
      </c>
      <c r="D86" s="238" t="s">
        <v>211</v>
      </c>
      <c r="E86" s="238" t="s">
        <v>60</v>
      </c>
      <c r="F86" s="239">
        <v>68</v>
      </c>
      <c r="G86" s="238" t="s">
        <v>162</v>
      </c>
      <c r="H86" s="239" t="s">
        <v>163</v>
      </c>
      <c r="I86" s="240">
        <v>0.7096994535519126</v>
      </c>
      <c r="J86" s="240">
        <v>0.379</v>
      </c>
      <c r="K86" s="241" t="s">
        <v>164</v>
      </c>
      <c r="L86" s="241" t="s">
        <v>3</v>
      </c>
      <c r="M86" s="242">
        <v>6599.978336329138</v>
      </c>
      <c r="N86" s="243">
        <v>6599.978336329138</v>
      </c>
      <c r="O86" s="244">
        <f aca="true" t="shared" si="32" ref="O86:P105">O$3/30.4/$I86/$J86</f>
        <v>18.344420402524033</v>
      </c>
      <c r="P86" s="244">
        <f t="shared" si="32"/>
        <v>20.79034312286057</v>
      </c>
      <c r="Q86" s="244">
        <f t="shared" si="18"/>
        <v>2.4459227203365366</v>
      </c>
      <c r="R86" s="245">
        <v>174.704645</v>
      </c>
      <c r="S86" s="245">
        <v>178.669737</v>
      </c>
      <c r="T86" s="245">
        <v>187.51673699999998</v>
      </c>
      <c r="U86" s="245">
        <v>173.10573699999998</v>
      </c>
      <c r="V86" s="245">
        <v>173.80373699999998</v>
      </c>
      <c r="W86" s="245">
        <f t="shared" si="19"/>
        <v>156.36022459747596</v>
      </c>
      <c r="X86" s="245">
        <f t="shared" si="20"/>
        <v>157.87939387713942</v>
      </c>
      <c r="Y86" s="245">
        <f t="shared" si="21"/>
        <v>166.7263938771394</v>
      </c>
      <c r="Z86" s="245">
        <f t="shared" si="22"/>
        <v>152.3153938771394</v>
      </c>
      <c r="AA86" s="245">
        <f t="shared" si="23"/>
        <v>153.0133938771394</v>
      </c>
      <c r="AB86" s="130">
        <f t="shared" si="24"/>
        <v>1.5191692796634584</v>
      </c>
      <c r="AC86" s="130">
        <f t="shared" si="25"/>
        <v>8.84699999999998</v>
      </c>
      <c r="AD86" s="130">
        <f t="shared" si="26"/>
        <v>-14.411000000000001</v>
      </c>
      <c r="AE86" s="130">
        <f t="shared" si="27"/>
        <v>0.6980000000000075</v>
      </c>
      <c r="AF86" s="130">
        <f t="shared" si="28"/>
        <v>1.5191692796634584</v>
      </c>
      <c r="AG86" s="130">
        <f t="shared" si="29"/>
        <v>10.366169279663438</v>
      </c>
      <c r="AH86" s="130">
        <f t="shared" si="30"/>
        <v>-4.044830720336563</v>
      </c>
      <c r="AI86" s="130">
        <f t="shared" si="31"/>
        <v>-3.3468307203365555</v>
      </c>
    </row>
    <row r="87" spans="1:35" ht="15">
      <c r="A87" s="237">
        <v>338</v>
      </c>
      <c r="B87" s="238" t="s">
        <v>295</v>
      </c>
      <c r="C87" s="239">
        <v>37</v>
      </c>
      <c r="D87" s="238" t="s">
        <v>265</v>
      </c>
      <c r="E87" s="238" t="s">
        <v>68</v>
      </c>
      <c r="F87" s="239">
        <v>148</v>
      </c>
      <c r="G87" s="238" t="s">
        <v>162</v>
      </c>
      <c r="H87" s="239" t="s">
        <v>163</v>
      </c>
      <c r="I87" s="240">
        <v>0.9385984345000739</v>
      </c>
      <c r="J87" s="240">
        <v>0.734</v>
      </c>
      <c r="K87" s="241" t="s">
        <v>207</v>
      </c>
      <c r="L87" s="241" t="s">
        <v>3</v>
      </c>
      <c r="M87" s="242">
        <v>30067.499708749132</v>
      </c>
      <c r="N87" s="243">
        <v>30067.499708749132</v>
      </c>
      <c r="O87" s="244">
        <f t="shared" si="32"/>
        <v>7.1621232448154455</v>
      </c>
      <c r="P87" s="244">
        <f t="shared" si="32"/>
        <v>8.11707301079084</v>
      </c>
      <c r="Q87" s="244">
        <f t="shared" si="18"/>
        <v>0.9549497659753943</v>
      </c>
      <c r="R87" s="245">
        <v>150.43058900000003</v>
      </c>
      <c r="S87" s="245">
        <v>154.041191</v>
      </c>
      <c r="T87" s="245">
        <v>157.347191</v>
      </c>
      <c r="U87" s="245">
        <v>147.385191</v>
      </c>
      <c r="V87" s="245">
        <v>148.453191</v>
      </c>
      <c r="W87" s="245">
        <f t="shared" si="19"/>
        <v>143.2684657551846</v>
      </c>
      <c r="X87" s="245">
        <f t="shared" si="20"/>
        <v>145.92411798920915</v>
      </c>
      <c r="Y87" s="245">
        <f t="shared" si="21"/>
        <v>149.23011798920916</v>
      </c>
      <c r="Z87" s="245">
        <f t="shared" si="22"/>
        <v>139.26811798920914</v>
      </c>
      <c r="AA87" s="245">
        <f t="shared" si="23"/>
        <v>140.33611798920916</v>
      </c>
      <c r="AB87" s="130">
        <f t="shared" si="24"/>
        <v>2.655652234024558</v>
      </c>
      <c r="AC87" s="130">
        <f t="shared" si="25"/>
        <v>3.3060000000000116</v>
      </c>
      <c r="AD87" s="130">
        <f t="shared" si="26"/>
        <v>-9.962000000000018</v>
      </c>
      <c r="AE87" s="130">
        <f t="shared" si="27"/>
        <v>1.068000000000012</v>
      </c>
      <c r="AF87" s="130">
        <f t="shared" si="28"/>
        <v>2.655652234024558</v>
      </c>
      <c r="AG87" s="130">
        <f t="shared" si="29"/>
        <v>5.9616522340245695</v>
      </c>
      <c r="AH87" s="130">
        <f t="shared" si="30"/>
        <v>-4.000347765975448</v>
      </c>
      <c r="AI87" s="130">
        <f t="shared" si="31"/>
        <v>-2.932347765975436</v>
      </c>
    </row>
    <row r="88" spans="1:35" ht="15">
      <c r="A88" s="237">
        <v>901</v>
      </c>
      <c r="B88" s="238" t="s">
        <v>280</v>
      </c>
      <c r="C88" s="239">
        <v>48</v>
      </c>
      <c r="D88" s="238" t="s">
        <v>281</v>
      </c>
      <c r="E88" s="238" t="s">
        <v>167</v>
      </c>
      <c r="F88" s="239">
        <v>75</v>
      </c>
      <c r="G88" s="238" t="s">
        <v>162</v>
      </c>
      <c r="H88" s="239" t="s">
        <v>163</v>
      </c>
      <c r="I88" s="240">
        <v>0.8709653916211293</v>
      </c>
      <c r="J88" s="240">
        <v>0.663</v>
      </c>
      <c r="K88" s="241" t="s">
        <v>164</v>
      </c>
      <c r="L88" s="241" t="s">
        <v>4</v>
      </c>
      <c r="M88" s="242">
        <v>14912.037978566266</v>
      </c>
      <c r="N88" s="243">
        <v>14912.037978566266</v>
      </c>
      <c r="O88" s="244">
        <f t="shared" si="32"/>
        <v>8.544826494736133</v>
      </c>
      <c r="P88" s="244">
        <f t="shared" si="32"/>
        <v>9.684136694034283</v>
      </c>
      <c r="Q88" s="244">
        <f t="shared" si="18"/>
        <v>1.1393101992981496</v>
      </c>
      <c r="R88" s="245">
        <v>131.285</v>
      </c>
      <c r="S88" s="245">
        <v>134.48</v>
      </c>
      <c r="T88" s="245">
        <v>129.238</v>
      </c>
      <c r="U88" s="245">
        <v>128.427</v>
      </c>
      <c r="V88" s="245">
        <v>128.85</v>
      </c>
      <c r="W88" s="245">
        <f t="shared" si="19"/>
        <v>122.74017350526387</v>
      </c>
      <c r="X88" s="245">
        <f t="shared" si="20"/>
        <v>124.79586330596571</v>
      </c>
      <c r="Y88" s="245">
        <f t="shared" si="21"/>
        <v>119.55386330596572</v>
      </c>
      <c r="Z88" s="245">
        <f t="shared" si="22"/>
        <v>118.74286330596571</v>
      </c>
      <c r="AA88" s="245">
        <f t="shared" si="23"/>
        <v>119.16586330596571</v>
      </c>
      <c r="AB88" s="130">
        <f t="shared" si="24"/>
        <v>2.055689800701842</v>
      </c>
      <c r="AC88" s="130">
        <f t="shared" si="25"/>
        <v>-5.24199999999999</v>
      </c>
      <c r="AD88" s="130">
        <f t="shared" si="26"/>
        <v>-0.811000000000007</v>
      </c>
      <c r="AE88" s="130">
        <f t="shared" si="27"/>
        <v>0.4230000000000018</v>
      </c>
      <c r="AF88" s="130">
        <f t="shared" si="28"/>
        <v>2.055689800701842</v>
      </c>
      <c r="AG88" s="130">
        <f t="shared" si="29"/>
        <v>-3.1863101992981484</v>
      </c>
      <c r="AH88" s="130">
        <f t="shared" si="30"/>
        <v>-3.9973101992981555</v>
      </c>
      <c r="AI88" s="130">
        <f t="shared" si="31"/>
        <v>-3.5743101992981536</v>
      </c>
    </row>
    <row r="89" spans="1:35" ht="15">
      <c r="A89" s="237">
        <v>409</v>
      </c>
      <c r="B89" s="238" t="s">
        <v>287</v>
      </c>
      <c r="C89" s="239">
        <v>67</v>
      </c>
      <c r="D89" s="238" t="s">
        <v>199</v>
      </c>
      <c r="E89" s="238" t="s">
        <v>61</v>
      </c>
      <c r="F89" s="239">
        <v>120</v>
      </c>
      <c r="G89" s="238" t="s">
        <v>162</v>
      </c>
      <c r="H89" s="239" t="s">
        <v>163</v>
      </c>
      <c r="I89" s="240">
        <v>0.8944216757741348</v>
      </c>
      <c r="J89" s="240">
        <v>0.524</v>
      </c>
      <c r="K89" s="241" t="s">
        <v>164</v>
      </c>
      <c r="L89" s="241" t="s">
        <v>3</v>
      </c>
      <c r="M89" s="242">
        <v>17269.270720743138</v>
      </c>
      <c r="N89" s="243">
        <v>17269.270720743138</v>
      </c>
      <c r="O89" s="244">
        <f t="shared" si="32"/>
        <v>10.527956284131097</v>
      </c>
      <c r="P89" s="244">
        <f t="shared" si="32"/>
        <v>11.93168378868191</v>
      </c>
      <c r="Q89" s="244">
        <f t="shared" si="18"/>
        <v>1.4037275045508135</v>
      </c>
      <c r="R89" s="245">
        <v>168.20068199999997</v>
      </c>
      <c r="S89" s="245">
        <v>171.566914</v>
      </c>
      <c r="T89" s="245">
        <v>173.792914</v>
      </c>
      <c r="U89" s="245">
        <v>165.701914</v>
      </c>
      <c r="V89" s="245">
        <v>166.18591399999997</v>
      </c>
      <c r="W89" s="245">
        <f t="shared" si="19"/>
        <v>157.67272571586886</v>
      </c>
      <c r="X89" s="245">
        <f t="shared" si="20"/>
        <v>159.6352302113181</v>
      </c>
      <c r="Y89" s="245">
        <f t="shared" si="21"/>
        <v>161.8612302113181</v>
      </c>
      <c r="Z89" s="245">
        <f t="shared" si="22"/>
        <v>153.77023021131808</v>
      </c>
      <c r="AA89" s="245">
        <f t="shared" si="23"/>
        <v>154.25423021131806</v>
      </c>
      <c r="AB89" s="130">
        <f t="shared" si="24"/>
        <v>1.962504495449224</v>
      </c>
      <c r="AC89" s="130">
        <f t="shared" si="25"/>
        <v>2.225999999999999</v>
      </c>
      <c r="AD89" s="130">
        <f t="shared" si="26"/>
        <v>-8.091000000000008</v>
      </c>
      <c r="AE89" s="130">
        <f t="shared" si="27"/>
        <v>0.48399999999998045</v>
      </c>
      <c r="AF89" s="130">
        <f t="shared" si="28"/>
        <v>1.962504495449224</v>
      </c>
      <c r="AG89" s="130">
        <f t="shared" si="29"/>
        <v>4.188504495449223</v>
      </c>
      <c r="AH89" s="130">
        <f t="shared" si="30"/>
        <v>-3.902495504550785</v>
      </c>
      <c r="AI89" s="130">
        <f t="shared" si="31"/>
        <v>-3.4184955045508048</v>
      </c>
    </row>
    <row r="90" spans="1:35" ht="15">
      <c r="A90" s="237">
        <v>606</v>
      </c>
      <c r="B90" s="238" t="s">
        <v>283</v>
      </c>
      <c r="C90" s="239">
        <v>23</v>
      </c>
      <c r="D90" s="238" t="s">
        <v>166</v>
      </c>
      <c r="E90" s="238" t="s">
        <v>167</v>
      </c>
      <c r="F90" s="239">
        <v>97</v>
      </c>
      <c r="G90" s="238" t="s">
        <v>162</v>
      </c>
      <c r="H90" s="239" t="s">
        <v>163</v>
      </c>
      <c r="I90" s="240">
        <v>0.8043772181848909</v>
      </c>
      <c r="J90" s="240">
        <v>0.652</v>
      </c>
      <c r="K90" s="241" t="s">
        <v>164</v>
      </c>
      <c r="L90" s="241" t="s">
        <v>4</v>
      </c>
      <c r="M90" s="242">
        <v>14743.120447745632</v>
      </c>
      <c r="N90" s="243">
        <v>14743.120447745632</v>
      </c>
      <c r="O90" s="244">
        <f t="shared" si="32"/>
        <v>9.40828181680247</v>
      </c>
      <c r="P90" s="244">
        <f t="shared" si="32"/>
        <v>10.662719392376134</v>
      </c>
      <c r="Q90" s="244">
        <f t="shared" si="18"/>
        <v>1.2544375755736645</v>
      </c>
      <c r="R90" s="245">
        <v>137.327021</v>
      </c>
      <c r="S90" s="245">
        <v>140.582021</v>
      </c>
      <c r="T90" s="245">
        <v>137.328021</v>
      </c>
      <c r="U90" s="245">
        <v>134.791021</v>
      </c>
      <c r="V90" s="245">
        <v>135.429021</v>
      </c>
      <c r="W90" s="245">
        <f t="shared" si="19"/>
        <v>127.91873918319753</v>
      </c>
      <c r="X90" s="245">
        <f t="shared" si="20"/>
        <v>129.91930160762385</v>
      </c>
      <c r="Y90" s="245">
        <f t="shared" si="21"/>
        <v>126.66530160762387</v>
      </c>
      <c r="Z90" s="245">
        <f t="shared" si="22"/>
        <v>124.12830160762387</v>
      </c>
      <c r="AA90" s="245">
        <f t="shared" si="23"/>
        <v>124.76630160762387</v>
      </c>
      <c r="AB90" s="130">
        <f t="shared" si="24"/>
        <v>2.0005624244263203</v>
      </c>
      <c r="AC90" s="130">
        <f t="shared" si="25"/>
        <v>-3.2539999999999765</v>
      </c>
      <c r="AD90" s="130">
        <f t="shared" si="26"/>
        <v>-2.537000000000006</v>
      </c>
      <c r="AE90" s="130">
        <f t="shared" si="27"/>
        <v>0.6380000000000052</v>
      </c>
      <c r="AF90" s="130">
        <f t="shared" si="28"/>
        <v>2.0005624244263203</v>
      </c>
      <c r="AG90" s="130">
        <f t="shared" si="29"/>
        <v>-1.2534375755736562</v>
      </c>
      <c r="AH90" s="130">
        <f t="shared" si="30"/>
        <v>-3.7904375755736623</v>
      </c>
      <c r="AI90" s="130">
        <f t="shared" si="31"/>
        <v>-3.152437575573657</v>
      </c>
    </row>
    <row r="91" spans="1:35" ht="15">
      <c r="A91" s="237">
        <v>168</v>
      </c>
      <c r="B91" s="238" t="s">
        <v>301</v>
      </c>
      <c r="C91" s="239">
        <v>40</v>
      </c>
      <c r="D91" s="238" t="s">
        <v>61</v>
      </c>
      <c r="E91" s="238" t="s">
        <v>61</v>
      </c>
      <c r="F91" s="239">
        <v>198</v>
      </c>
      <c r="G91" s="238" t="s">
        <v>162</v>
      </c>
      <c r="H91" s="239" t="s">
        <v>163</v>
      </c>
      <c r="I91" s="240">
        <v>0.8295109565601368</v>
      </c>
      <c r="J91" s="240">
        <v>0.525</v>
      </c>
      <c r="K91" s="241" t="s">
        <v>164</v>
      </c>
      <c r="L91" s="241" t="s">
        <v>3</v>
      </c>
      <c r="M91" s="242">
        <v>24593.225995348123</v>
      </c>
      <c r="N91" s="243">
        <v>24593.225995348123</v>
      </c>
      <c r="O91" s="244">
        <f t="shared" si="32"/>
        <v>11.330165281451762</v>
      </c>
      <c r="P91" s="244">
        <f t="shared" si="32"/>
        <v>12.84085398564533</v>
      </c>
      <c r="Q91" s="244">
        <f t="shared" si="18"/>
        <v>1.5106887041935675</v>
      </c>
      <c r="R91" s="245">
        <v>154.59733000000003</v>
      </c>
      <c r="S91" s="245">
        <v>158.316401</v>
      </c>
      <c r="T91" s="245">
        <v>154.759401</v>
      </c>
      <c r="U91" s="245">
        <v>152.36740100000003</v>
      </c>
      <c r="V91" s="245">
        <v>152.774401</v>
      </c>
      <c r="W91" s="245">
        <f t="shared" si="19"/>
        <v>143.26716471854826</v>
      </c>
      <c r="X91" s="245">
        <f t="shared" si="20"/>
        <v>145.47554701435467</v>
      </c>
      <c r="Y91" s="245">
        <f t="shared" si="21"/>
        <v>141.91854701435466</v>
      </c>
      <c r="Z91" s="245">
        <f t="shared" si="22"/>
        <v>139.5265470143547</v>
      </c>
      <c r="AA91" s="245">
        <f t="shared" si="23"/>
        <v>139.93354701435467</v>
      </c>
      <c r="AB91" s="130">
        <f t="shared" si="24"/>
        <v>2.208382295806416</v>
      </c>
      <c r="AC91" s="130">
        <f t="shared" si="25"/>
        <v>-3.5570000000000164</v>
      </c>
      <c r="AD91" s="130">
        <f t="shared" si="26"/>
        <v>-2.3919999999999675</v>
      </c>
      <c r="AE91" s="130">
        <f t="shared" si="27"/>
        <v>0.40699999999998226</v>
      </c>
      <c r="AF91" s="130">
        <f t="shared" si="28"/>
        <v>2.208382295806416</v>
      </c>
      <c r="AG91" s="130">
        <f t="shared" si="29"/>
        <v>-1.3486177041936003</v>
      </c>
      <c r="AH91" s="130">
        <f t="shared" si="30"/>
        <v>-3.7406177041935678</v>
      </c>
      <c r="AI91" s="130">
        <f t="shared" si="31"/>
        <v>-3.3336177041935855</v>
      </c>
    </row>
    <row r="92" spans="1:35" ht="15">
      <c r="A92" s="237">
        <v>529</v>
      </c>
      <c r="B92" s="238" t="s">
        <v>292</v>
      </c>
      <c r="C92" s="239">
        <v>37</v>
      </c>
      <c r="D92" s="238" t="s">
        <v>265</v>
      </c>
      <c r="E92" s="238" t="s">
        <v>68</v>
      </c>
      <c r="F92" s="239">
        <v>90</v>
      </c>
      <c r="G92" s="238" t="s">
        <v>162</v>
      </c>
      <c r="H92" s="239" t="s">
        <v>163</v>
      </c>
      <c r="I92" s="240">
        <v>0.8647844565877353</v>
      </c>
      <c r="J92" s="240">
        <v>0.684</v>
      </c>
      <c r="K92" s="241" t="s">
        <v>164</v>
      </c>
      <c r="L92" s="241" t="s">
        <v>4</v>
      </c>
      <c r="M92" s="242">
        <v>17483.428803997092</v>
      </c>
      <c r="N92" s="243">
        <v>17483.428803997092</v>
      </c>
      <c r="O92" s="244">
        <f t="shared" si="32"/>
        <v>8.341683322886121</v>
      </c>
      <c r="P92" s="244">
        <f t="shared" si="32"/>
        <v>9.453907765937604</v>
      </c>
      <c r="Q92" s="244">
        <f t="shared" si="18"/>
        <v>1.112224443051483</v>
      </c>
      <c r="R92" s="245">
        <v>144.38600000000002</v>
      </c>
      <c r="S92" s="245">
        <v>147.46600000000004</v>
      </c>
      <c r="T92" s="245">
        <v>150.48100000000002</v>
      </c>
      <c r="U92" s="245">
        <v>141.77599999999998</v>
      </c>
      <c r="V92" s="245">
        <v>142.343</v>
      </c>
      <c r="W92" s="245">
        <f t="shared" si="19"/>
        <v>136.0443166771139</v>
      </c>
      <c r="X92" s="245">
        <f t="shared" si="20"/>
        <v>138.01209223406244</v>
      </c>
      <c r="Y92" s="245">
        <f t="shared" si="21"/>
        <v>141.02709223406242</v>
      </c>
      <c r="Z92" s="245">
        <f t="shared" si="22"/>
        <v>132.32209223406238</v>
      </c>
      <c r="AA92" s="245">
        <f t="shared" si="23"/>
        <v>132.8890922340624</v>
      </c>
      <c r="AB92" s="130">
        <f t="shared" si="24"/>
        <v>1.9677755569485385</v>
      </c>
      <c r="AC92" s="130">
        <f t="shared" si="25"/>
        <v>3.0149999999999864</v>
      </c>
      <c r="AD92" s="130">
        <f t="shared" si="26"/>
        <v>-8.705000000000041</v>
      </c>
      <c r="AE92" s="130">
        <f t="shared" si="27"/>
        <v>0.5670000000000073</v>
      </c>
      <c r="AF92" s="130">
        <f t="shared" si="28"/>
        <v>1.9677755569485385</v>
      </c>
      <c r="AG92" s="130">
        <f t="shared" si="29"/>
        <v>4.982775556948525</v>
      </c>
      <c r="AH92" s="130">
        <f t="shared" si="30"/>
        <v>-3.722224443051516</v>
      </c>
      <c r="AI92" s="130">
        <f t="shared" si="31"/>
        <v>-3.155224443051509</v>
      </c>
    </row>
    <row r="93" spans="1:35" ht="15">
      <c r="A93" s="237">
        <v>110</v>
      </c>
      <c r="B93" s="238" t="s">
        <v>299</v>
      </c>
      <c r="C93" s="239">
        <v>5</v>
      </c>
      <c r="D93" s="238" t="s">
        <v>195</v>
      </c>
      <c r="E93" s="238" t="s">
        <v>59</v>
      </c>
      <c r="F93" s="239">
        <v>105</v>
      </c>
      <c r="G93" s="238" t="s">
        <v>162</v>
      </c>
      <c r="H93" s="239" t="s">
        <v>163</v>
      </c>
      <c r="I93" s="240">
        <v>0.8376788966952902</v>
      </c>
      <c r="J93" s="240">
        <v>0.425</v>
      </c>
      <c r="K93" s="241" t="s">
        <v>164</v>
      </c>
      <c r="L93" s="241" t="s">
        <v>3</v>
      </c>
      <c r="M93" s="242">
        <v>12341.982293959818</v>
      </c>
      <c r="N93" s="243">
        <v>12341.982293959818</v>
      </c>
      <c r="O93" s="244">
        <f t="shared" si="32"/>
        <v>13.859615141965543</v>
      </c>
      <c r="P93" s="244">
        <f t="shared" si="32"/>
        <v>15.707563827560948</v>
      </c>
      <c r="Q93" s="244">
        <f t="shared" si="18"/>
        <v>1.847948685595405</v>
      </c>
      <c r="R93" s="245">
        <v>142.89118100000002</v>
      </c>
      <c r="S93" s="245">
        <v>146.480105</v>
      </c>
      <c r="T93" s="245">
        <v>147.002105</v>
      </c>
      <c r="U93" s="245">
        <v>141.031105</v>
      </c>
      <c r="V93" s="245">
        <v>141.921105</v>
      </c>
      <c r="W93" s="245">
        <f t="shared" si="19"/>
        <v>129.03156585803447</v>
      </c>
      <c r="X93" s="245">
        <f t="shared" si="20"/>
        <v>130.77254117243905</v>
      </c>
      <c r="Y93" s="245">
        <f t="shared" si="21"/>
        <v>131.29454117243904</v>
      </c>
      <c r="Z93" s="245">
        <f t="shared" si="22"/>
        <v>125.32354117243905</v>
      </c>
      <c r="AA93" s="245">
        <f t="shared" si="23"/>
        <v>126.21354117243907</v>
      </c>
      <c r="AB93" s="130">
        <f t="shared" si="24"/>
        <v>1.7409753144045794</v>
      </c>
      <c r="AC93" s="130">
        <f t="shared" si="25"/>
        <v>0.5219999999999914</v>
      </c>
      <c r="AD93" s="130">
        <f t="shared" si="26"/>
        <v>-5.970999999999989</v>
      </c>
      <c r="AE93" s="130">
        <f t="shared" si="27"/>
        <v>0.8900000000000148</v>
      </c>
      <c r="AF93" s="130">
        <f t="shared" si="28"/>
        <v>1.7409753144045794</v>
      </c>
      <c r="AG93" s="130">
        <f t="shared" si="29"/>
        <v>2.262975314404571</v>
      </c>
      <c r="AH93" s="130">
        <f t="shared" si="30"/>
        <v>-3.7080246855954186</v>
      </c>
      <c r="AI93" s="130">
        <f t="shared" si="31"/>
        <v>-2.818024685595404</v>
      </c>
    </row>
    <row r="94" spans="1:35" ht="15">
      <c r="A94" s="237">
        <v>424</v>
      </c>
      <c r="B94" s="238" t="s">
        <v>286</v>
      </c>
      <c r="C94" s="239">
        <v>64</v>
      </c>
      <c r="D94" s="238" t="s">
        <v>178</v>
      </c>
      <c r="E94" s="238" t="s">
        <v>167</v>
      </c>
      <c r="F94" s="239">
        <v>60</v>
      </c>
      <c r="G94" s="238" t="s">
        <v>162</v>
      </c>
      <c r="H94" s="239" t="s">
        <v>163</v>
      </c>
      <c r="I94" s="240">
        <v>0.898360655737705</v>
      </c>
      <c r="J94" s="240">
        <v>0.63</v>
      </c>
      <c r="K94" s="241" t="s">
        <v>164</v>
      </c>
      <c r="L94" s="241" t="s">
        <v>4</v>
      </c>
      <c r="M94" s="242">
        <v>10491.075033441111</v>
      </c>
      <c r="N94" s="243">
        <v>10409.635403216316</v>
      </c>
      <c r="O94" s="244">
        <f t="shared" si="32"/>
        <v>8.718191464061613</v>
      </c>
      <c r="P94" s="244">
        <f t="shared" si="32"/>
        <v>9.880616992603162</v>
      </c>
      <c r="Q94" s="244">
        <f t="shared" si="18"/>
        <v>1.162425528541549</v>
      </c>
      <c r="R94" s="245">
        <v>141.703</v>
      </c>
      <c r="S94" s="245">
        <v>144.923</v>
      </c>
      <c r="T94" s="245">
        <v>142.493</v>
      </c>
      <c r="U94" s="245">
        <v>139.25900000000001</v>
      </c>
      <c r="V94" s="245">
        <v>139.422</v>
      </c>
      <c r="W94" s="245">
        <f t="shared" si="19"/>
        <v>132.98480853593838</v>
      </c>
      <c r="X94" s="245">
        <f t="shared" si="20"/>
        <v>135.04238300739684</v>
      </c>
      <c r="Y94" s="245">
        <f t="shared" si="21"/>
        <v>132.61238300739683</v>
      </c>
      <c r="Z94" s="245">
        <f t="shared" si="22"/>
        <v>129.37838300739685</v>
      </c>
      <c r="AA94" s="245">
        <f t="shared" si="23"/>
        <v>129.54138300739683</v>
      </c>
      <c r="AB94" s="130">
        <f t="shared" si="24"/>
        <v>2.0575744714584516</v>
      </c>
      <c r="AC94" s="130">
        <f t="shared" si="25"/>
        <v>-2.430000000000007</v>
      </c>
      <c r="AD94" s="130">
        <f t="shared" si="26"/>
        <v>-3.2339999999999804</v>
      </c>
      <c r="AE94" s="130">
        <f t="shared" si="27"/>
        <v>0.1629999999999825</v>
      </c>
      <c r="AF94" s="130">
        <f t="shared" si="28"/>
        <v>2.0575744714584516</v>
      </c>
      <c r="AG94" s="130">
        <f t="shared" si="29"/>
        <v>-0.3724255285415552</v>
      </c>
      <c r="AH94" s="130">
        <f t="shared" si="30"/>
        <v>-3.6064255285415356</v>
      </c>
      <c r="AI94" s="130">
        <f t="shared" si="31"/>
        <v>-3.443425528541553</v>
      </c>
    </row>
    <row r="95" spans="1:35" ht="15">
      <c r="A95" s="237">
        <v>278</v>
      </c>
      <c r="B95" s="238" t="s">
        <v>308</v>
      </c>
      <c r="C95" s="239">
        <v>15</v>
      </c>
      <c r="D95" s="238" t="s">
        <v>267</v>
      </c>
      <c r="E95" s="238" t="s">
        <v>167</v>
      </c>
      <c r="F95" s="239">
        <v>138</v>
      </c>
      <c r="G95" s="238" t="s">
        <v>162</v>
      </c>
      <c r="H95" s="239" t="s">
        <v>163</v>
      </c>
      <c r="I95" s="240">
        <v>0.7459412370317573</v>
      </c>
      <c r="J95" s="240">
        <v>0.629</v>
      </c>
      <c r="K95" s="241" t="s">
        <v>164</v>
      </c>
      <c r="L95" s="241" t="s">
        <v>3</v>
      </c>
      <c r="M95" s="242">
        <v>20965.48061713788</v>
      </c>
      <c r="N95" s="243">
        <v>20965.48061713788</v>
      </c>
      <c r="O95" s="244">
        <f t="shared" si="32"/>
        <v>10.516286603961966</v>
      </c>
      <c r="P95" s="244">
        <f t="shared" si="32"/>
        <v>11.918458151156896</v>
      </c>
      <c r="Q95" s="244">
        <f t="shared" si="18"/>
        <v>1.4021715471949303</v>
      </c>
      <c r="R95" s="245">
        <v>146.532033</v>
      </c>
      <c r="S95" s="245">
        <v>150.29886000000002</v>
      </c>
      <c r="T95" s="245">
        <v>148.37986</v>
      </c>
      <c r="U95" s="245">
        <v>144.34086</v>
      </c>
      <c r="V95" s="245">
        <v>145.24586</v>
      </c>
      <c r="W95" s="245">
        <f t="shared" si="19"/>
        <v>136.01574639603805</v>
      </c>
      <c r="X95" s="245">
        <f t="shared" si="20"/>
        <v>138.38040184884312</v>
      </c>
      <c r="Y95" s="245">
        <f t="shared" si="21"/>
        <v>136.4614018488431</v>
      </c>
      <c r="Z95" s="245">
        <f t="shared" si="22"/>
        <v>132.4224018488431</v>
      </c>
      <c r="AA95" s="245">
        <f t="shared" si="23"/>
        <v>133.3274018488431</v>
      </c>
      <c r="AB95" s="130">
        <f t="shared" si="24"/>
        <v>2.364655452805067</v>
      </c>
      <c r="AC95" s="130">
        <f t="shared" si="25"/>
        <v>-1.9190000000000111</v>
      </c>
      <c r="AD95" s="130">
        <f t="shared" si="26"/>
        <v>-4.039000000000016</v>
      </c>
      <c r="AE95" s="130">
        <f t="shared" si="27"/>
        <v>0.9050000000000011</v>
      </c>
      <c r="AF95" s="130">
        <f t="shared" si="28"/>
        <v>2.364655452805067</v>
      </c>
      <c r="AG95" s="130">
        <f t="shared" si="29"/>
        <v>0.44565545280505603</v>
      </c>
      <c r="AH95" s="130">
        <f t="shared" si="30"/>
        <v>-3.5933445471949597</v>
      </c>
      <c r="AI95" s="130">
        <f t="shared" si="31"/>
        <v>-2.6883445471949585</v>
      </c>
    </row>
    <row r="96" spans="1:35" ht="15">
      <c r="A96" s="237">
        <v>718</v>
      </c>
      <c r="B96" s="238" t="s">
        <v>288</v>
      </c>
      <c r="C96" s="239">
        <v>35</v>
      </c>
      <c r="D96" s="238" t="s">
        <v>289</v>
      </c>
      <c r="E96" s="238" t="s">
        <v>167</v>
      </c>
      <c r="F96" s="239">
        <v>180</v>
      </c>
      <c r="G96" s="238" t="s">
        <v>162</v>
      </c>
      <c r="H96" s="239" t="s">
        <v>163</v>
      </c>
      <c r="I96" s="240">
        <v>0.9680024286581663</v>
      </c>
      <c r="J96" s="240">
        <v>0.819</v>
      </c>
      <c r="K96" s="241" t="s">
        <v>290</v>
      </c>
      <c r="L96" s="241" t="s">
        <v>5</v>
      </c>
      <c r="M96" s="242">
        <v>41396.70506299647</v>
      </c>
      <c r="N96" s="243">
        <v>41075.35264276223</v>
      </c>
      <c r="O96" s="244">
        <f t="shared" si="32"/>
        <v>6.223824340668229</v>
      </c>
      <c r="P96" s="244">
        <f t="shared" si="32"/>
        <v>7.05366758609066</v>
      </c>
      <c r="Q96" s="244">
        <f t="shared" si="18"/>
        <v>0.8298432454224312</v>
      </c>
      <c r="R96" s="245">
        <v>133.914</v>
      </c>
      <c r="S96" s="245">
        <v>137.102</v>
      </c>
      <c r="T96" s="245">
        <v>136.22899999999998</v>
      </c>
      <c r="U96" s="245">
        <v>131.16</v>
      </c>
      <c r="V96" s="245">
        <v>131.82</v>
      </c>
      <c r="W96" s="245">
        <f t="shared" si="19"/>
        <v>127.69017565933176</v>
      </c>
      <c r="X96" s="245">
        <f t="shared" si="20"/>
        <v>130.04833241390935</v>
      </c>
      <c r="Y96" s="245">
        <f t="shared" si="21"/>
        <v>129.17533241390933</v>
      </c>
      <c r="Z96" s="245">
        <f t="shared" si="22"/>
        <v>124.10633241390934</v>
      </c>
      <c r="AA96" s="245">
        <f t="shared" si="23"/>
        <v>124.76633241390934</v>
      </c>
      <c r="AB96" s="130">
        <f t="shared" si="24"/>
        <v>2.3581567545775926</v>
      </c>
      <c r="AC96" s="130">
        <f t="shared" si="25"/>
        <v>-0.8730000000000189</v>
      </c>
      <c r="AD96" s="130">
        <f t="shared" si="26"/>
        <v>-5.068999999999988</v>
      </c>
      <c r="AE96" s="130">
        <f t="shared" si="27"/>
        <v>0.6599999999999966</v>
      </c>
      <c r="AF96" s="130">
        <f t="shared" si="28"/>
        <v>2.3581567545775926</v>
      </c>
      <c r="AG96" s="130">
        <f t="shared" si="29"/>
        <v>1.4851567545775737</v>
      </c>
      <c r="AH96" s="130">
        <f t="shared" si="30"/>
        <v>-3.5838432454224147</v>
      </c>
      <c r="AI96" s="130">
        <f t="shared" si="31"/>
        <v>-2.923843245422418</v>
      </c>
    </row>
    <row r="97" spans="1:35" ht="15">
      <c r="A97" s="237">
        <v>612</v>
      </c>
      <c r="B97" s="238" t="s">
        <v>285</v>
      </c>
      <c r="C97" s="239">
        <v>13</v>
      </c>
      <c r="D97" s="238" t="s">
        <v>211</v>
      </c>
      <c r="E97" s="238" t="s">
        <v>60</v>
      </c>
      <c r="F97" s="239">
        <v>42</v>
      </c>
      <c r="G97" s="238" t="s">
        <v>168</v>
      </c>
      <c r="H97" s="239" t="s">
        <v>163</v>
      </c>
      <c r="I97" s="240">
        <v>0.4981785063752277</v>
      </c>
      <c r="J97" s="240">
        <v>0.162</v>
      </c>
      <c r="K97" s="241" t="s">
        <v>164</v>
      </c>
      <c r="L97" s="241" t="s">
        <v>4</v>
      </c>
      <c r="M97" s="242">
        <v>1070.8802933884208</v>
      </c>
      <c r="N97" s="243">
        <v>1070.8802933884208</v>
      </c>
      <c r="O97" s="244">
        <f t="shared" si="32"/>
        <v>61.1389075980628</v>
      </c>
      <c r="P97" s="244">
        <f t="shared" si="32"/>
        <v>69.29076194447117</v>
      </c>
      <c r="Q97" s="244">
        <f t="shared" si="18"/>
        <v>8.15185434640837</v>
      </c>
      <c r="R97" s="245">
        <v>182.92700000000002</v>
      </c>
      <c r="S97" s="245">
        <v>186.554</v>
      </c>
      <c r="T97" s="245">
        <v>184.674</v>
      </c>
      <c r="U97" s="245">
        <v>187.51500000000001</v>
      </c>
      <c r="V97" s="245">
        <v>187.635</v>
      </c>
      <c r="W97" s="245">
        <f t="shared" si="19"/>
        <v>121.78809240193722</v>
      </c>
      <c r="X97" s="245">
        <f t="shared" si="20"/>
        <v>117.26323805552883</v>
      </c>
      <c r="Y97" s="245">
        <f t="shared" si="21"/>
        <v>115.38323805552884</v>
      </c>
      <c r="Z97" s="245">
        <f t="shared" si="22"/>
        <v>118.22423805552884</v>
      </c>
      <c r="AA97" s="245">
        <f t="shared" si="23"/>
        <v>118.34423805552882</v>
      </c>
      <c r="AB97" s="130">
        <f t="shared" si="24"/>
        <v>-4.5248543464083895</v>
      </c>
      <c r="AC97" s="130">
        <f t="shared" si="25"/>
        <v>-1.8799999999999955</v>
      </c>
      <c r="AD97" s="130">
        <f t="shared" si="26"/>
        <v>2.841000000000008</v>
      </c>
      <c r="AE97" s="130">
        <f t="shared" si="27"/>
        <v>0.11999999999997613</v>
      </c>
      <c r="AF97" s="130">
        <f t="shared" si="28"/>
        <v>-4.5248543464083895</v>
      </c>
      <c r="AG97" s="130">
        <f t="shared" si="29"/>
        <v>-6.404854346408385</v>
      </c>
      <c r="AH97" s="130">
        <f t="shared" si="30"/>
        <v>-3.5638543464083767</v>
      </c>
      <c r="AI97" s="130">
        <f t="shared" si="31"/>
        <v>-3.4438543464084006</v>
      </c>
    </row>
    <row r="98" spans="1:35" ht="15">
      <c r="A98" s="237">
        <v>239</v>
      </c>
      <c r="B98" s="238" t="s">
        <v>314</v>
      </c>
      <c r="C98" s="239">
        <v>9</v>
      </c>
      <c r="D98" s="238" t="s">
        <v>260</v>
      </c>
      <c r="E98" s="238" t="s">
        <v>69</v>
      </c>
      <c r="F98" s="239">
        <v>50</v>
      </c>
      <c r="G98" s="238" t="s">
        <v>162</v>
      </c>
      <c r="H98" s="239" t="s">
        <v>163</v>
      </c>
      <c r="I98" s="240">
        <v>0.9159016393442623</v>
      </c>
      <c r="J98" s="240">
        <v>0.589</v>
      </c>
      <c r="K98" s="241" t="s">
        <v>164</v>
      </c>
      <c r="L98" s="241" t="s">
        <v>3</v>
      </c>
      <c r="M98" s="242">
        <v>9323.724914298838</v>
      </c>
      <c r="N98" s="243">
        <v>8939.597043000882</v>
      </c>
      <c r="O98" s="244">
        <f t="shared" si="32"/>
        <v>9.146470633083872</v>
      </c>
      <c r="P98" s="244">
        <f t="shared" si="32"/>
        <v>10.366000050828386</v>
      </c>
      <c r="Q98" s="244">
        <f t="shared" si="18"/>
        <v>1.2195294177445142</v>
      </c>
      <c r="R98" s="245">
        <v>159.499201</v>
      </c>
      <c r="S98" s="245">
        <v>163.27205500000002</v>
      </c>
      <c r="T98" s="245">
        <v>165.375055</v>
      </c>
      <c r="U98" s="245">
        <v>157.278055</v>
      </c>
      <c r="V98" s="245">
        <v>158.360055</v>
      </c>
      <c r="W98" s="245">
        <f t="shared" si="19"/>
        <v>150.35273036691612</v>
      </c>
      <c r="X98" s="245">
        <f t="shared" si="20"/>
        <v>152.90605494917165</v>
      </c>
      <c r="Y98" s="245">
        <f t="shared" si="21"/>
        <v>155.00905494917163</v>
      </c>
      <c r="Z98" s="245">
        <f t="shared" si="22"/>
        <v>146.91205494917162</v>
      </c>
      <c r="AA98" s="245">
        <f t="shared" si="23"/>
        <v>147.9940549491716</v>
      </c>
      <c r="AB98" s="130">
        <f t="shared" si="24"/>
        <v>2.5533245822555273</v>
      </c>
      <c r="AC98" s="130">
        <f t="shared" si="25"/>
        <v>2.10299999999998</v>
      </c>
      <c r="AD98" s="130">
        <f t="shared" si="26"/>
        <v>-8.097000000000008</v>
      </c>
      <c r="AE98" s="130">
        <f t="shared" si="27"/>
        <v>1.0819999999999936</v>
      </c>
      <c r="AF98" s="130">
        <f t="shared" si="28"/>
        <v>2.5533245822555273</v>
      </c>
      <c r="AG98" s="130">
        <f t="shared" si="29"/>
        <v>4.6563245822555075</v>
      </c>
      <c r="AH98" s="130">
        <f t="shared" si="30"/>
        <v>-3.440675417744501</v>
      </c>
      <c r="AI98" s="130">
        <f t="shared" si="31"/>
        <v>-2.3586754177445073</v>
      </c>
    </row>
    <row r="99" spans="1:35" ht="15">
      <c r="A99" s="237">
        <v>380</v>
      </c>
      <c r="B99" s="238" t="s">
        <v>294</v>
      </c>
      <c r="C99" s="239">
        <v>48</v>
      </c>
      <c r="D99" s="238" t="s">
        <v>281</v>
      </c>
      <c r="E99" s="238" t="s">
        <v>167</v>
      </c>
      <c r="F99" s="239">
        <v>114</v>
      </c>
      <c r="G99" s="238" t="s">
        <v>162</v>
      </c>
      <c r="H99" s="239" t="s">
        <v>163</v>
      </c>
      <c r="I99" s="240">
        <v>0.9321014284344742</v>
      </c>
      <c r="J99" s="240">
        <v>0.713</v>
      </c>
      <c r="K99" s="241" t="s">
        <v>207</v>
      </c>
      <c r="L99" s="241" t="s">
        <v>5</v>
      </c>
      <c r="M99" s="242">
        <v>24301.968713356222</v>
      </c>
      <c r="N99" s="243">
        <v>23796.202600979937</v>
      </c>
      <c r="O99" s="244">
        <f t="shared" si="32"/>
        <v>7.424461714354461</v>
      </c>
      <c r="P99" s="244">
        <f t="shared" si="32"/>
        <v>8.414389942935056</v>
      </c>
      <c r="Q99" s="244">
        <f t="shared" si="18"/>
        <v>0.9899282285805953</v>
      </c>
      <c r="R99" s="245">
        <v>137.12430099999997</v>
      </c>
      <c r="S99" s="245">
        <v>140.408322</v>
      </c>
      <c r="T99" s="245">
        <v>136.944322</v>
      </c>
      <c r="U99" s="245">
        <v>134.842322</v>
      </c>
      <c r="V99" s="245">
        <v>135.308322</v>
      </c>
      <c r="W99" s="245">
        <f t="shared" si="19"/>
        <v>129.6998392856455</v>
      </c>
      <c r="X99" s="245">
        <f t="shared" si="20"/>
        <v>131.99393205706494</v>
      </c>
      <c r="Y99" s="245">
        <f t="shared" si="21"/>
        <v>128.52993205706494</v>
      </c>
      <c r="Z99" s="245">
        <f t="shared" si="22"/>
        <v>126.42793205706494</v>
      </c>
      <c r="AA99" s="245">
        <f t="shared" si="23"/>
        <v>126.89393205706494</v>
      </c>
      <c r="AB99" s="130">
        <f t="shared" si="24"/>
        <v>2.294092771419429</v>
      </c>
      <c r="AC99" s="130">
        <f t="shared" si="25"/>
        <v>-3.4639999999999986</v>
      </c>
      <c r="AD99" s="130">
        <f t="shared" si="26"/>
        <v>-2.102000000000004</v>
      </c>
      <c r="AE99" s="130">
        <f t="shared" si="27"/>
        <v>0.4660000000000082</v>
      </c>
      <c r="AF99" s="130">
        <f t="shared" si="28"/>
        <v>2.294092771419429</v>
      </c>
      <c r="AG99" s="130">
        <f t="shared" si="29"/>
        <v>-1.1699072285805698</v>
      </c>
      <c r="AH99" s="130">
        <f t="shared" si="30"/>
        <v>-3.2719072285805737</v>
      </c>
      <c r="AI99" s="130">
        <f t="shared" si="31"/>
        <v>-2.8059072285805655</v>
      </c>
    </row>
    <row r="100" spans="1:35" ht="15">
      <c r="A100" s="237">
        <v>567</v>
      </c>
      <c r="B100" s="238" t="s">
        <v>300</v>
      </c>
      <c r="C100" s="239">
        <v>40</v>
      </c>
      <c r="D100" s="238" t="s">
        <v>61</v>
      </c>
      <c r="E100" s="238" t="s">
        <v>61</v>
      </c>
      <c r="F100" s="239">
        <v>160</v>
      </c>
      <c r="G100" s="238" t="s">
        <v>162</v>
      </c>
      <c r="H100" s="239" t="s">
        <v>163</v>
      </c>
      <c r="I100" s="240">
        <v>0.9498633879781421</v>
      </c>
      <c r="J100" s="240">
        <v>0.502</v>
      </c>
      <c r="K100" s="241" t="s">
        <v>164</v>
      </c>
      <c r="L100" s="241" t="s">
        <v>4</v>
      </c>
      <c r="M100" s="242">
        <v>19924.90769877279</v>
      </c>
      <c r="N100" s="243">
        <v>19770.23555029622</v>
      </c>
      <c r="O100" s="244">
        <f t="shared" si="32"/>
        <v>10.347913982680403</v>
      </c>
      <c r="P100" s="244">
        <f t="shared" si="32"/>
        <v>11.727635847037792</v>
      </c>
      <c r="Q100" s="244">
        <f t="shared" si="18"/>
        <v>1.3797218643573892</v>
      </c>
      <c r="R100" s="245">
        <v>158.503</v>
      </c>
      <c r="S100" s="245">
        <v>161.595</v>
      </c>
      <c r="T100" s="245">
        <v>158.439</v>
      </c>
      <c r="U100" s="245">
        <v>156.73499999999999</v>
      </c>
      <c r="V100" s="245">
        <v>156.99599999999998</v>
      </c>
      <c r="W100" s="245">
        <f t="shared" si="19"/>
        <v>148.15508601731958</v>
      </c>
      <c r="X100" s="245">
        <f t="shared" si="20"/>
        <v>149.8673641529622</v>
      </c>
      <c r="Y100" s="245">
        <f t="shared" si="21"/>
        <v>146.7113641529622</v>
      </c>
      <c r="Z100" s="245">
        <f t="shared" si="22"/>
        <v>145.0073641529622</v>
      </c>
      <c r="AA100" s="245">
        <f t="shared" si="23"/>
        <v>145.2683641529622</v>
      </c>
      <c r="AB100" s="130">
        <f t="shared" si="24"/>
        <v>1.7122781356426344</v>
      </c>
      <c r="AC100" s="130">
        <f t="shared" si="25"/>
        <v>-3.156000000000006</v>
      </c>
      <c r="AD100" s="130">
        <f t="shared" si="26"/>
        <v>-1.7040000000000077</v>
      </c>
      <c r="AE100" s="130">
        <f t="shared" si="27"/>
        <v>0.2609999999999957</v>
      </c>
      <c r="AF100" s="130">
        <f t="shared" si="28"/>
        <v>1.7122781356426344</v>
      </c>
      <c r="AG100" s="130">
        <f t="shared" si="29"/>
        <v>-1.4437218643573715</v>
      </c>
      <c r="AH100" s="130">
        <f t="shared" si="30"/>
        <v>-3.147721864357379</v>
      </c>
      <c r="AI100" s="130">
        <f t="shared" si="31"/>
        <v>-2.8867218643573835</v>
      </c>
    </row>
    <row r="101" spans="1:35" ht="15">
      <c r="A101" s="237">
        <v>140</v>
      </c>
      <c r="B101" s="238" t="s">
        <v>316</v>
      </c>
      <c r="C101" s="239">
        <v>38</v>
      </c>
      <c r="D101" s="238" t="s">
        <v>303</v>
      </c>
      <c r="E101" s="238" t="s">
        <v>167</v>
      </c>
      <c r="F101" s="239">
        <v>45</v>
      </c>
      <c r="G101" s="238" t="s">
        <v>168</v>
      </c>
      <c r="H101" s="239" t="s">
        <v>163</v>
      </c>
      <c r="I101" s="240">
        <v>0.740983606557377</v>
      </c>
      <c r="J101" s="240">
        <v>0.779</v>
      </c>
      <c r="K101" s="241" t="s">
        <v>207</v>
      </c>
      <c r="L101" s="241" t="s">
        <v>4</v>
      </c>
      <c r="M101" s="242">
        <v>8217.846723405804</v>
      </c>
      <c r="N101" s="243">
        <v>8217.846723405804</v>
      </c>
      <c r="O101" s="244">
        <f t="shared" si="32"/>
        <v>8.548139835086484</v>
      </c>
      <c r="P101" s="244">
        <f t="shared" si="32"/>
        <v>9.687891813098014</v>
      </c>
      <c r="Q101" s="244">
        <f t="shared" si="18"/>
        <v>1.13975197801153</v>
      </c>
      <c r="R101" s="245">
        <v>146.5485</v>
      </c>
      <c r="S101" s="245">
        <v>149.953738</v>
      </c>
      <c r="T101" s="245">
        <v>146.26973800000002</v>
      </c>
      <c r="U101" s="245">
        <v>144.544738</v>
      </c>
      <c r="V101" s="245">
        <v>144.784738</v>
      </c>
      <c r="W101" s="245">
        <f t="shared" si="19"/>
        <v>138.0003601649135</v>
      </c>
      <c r="X101" s="245">
        <f t="shared" si="20"/>
        <v>140.26584618690197</v>
      </c>
      <c r="Y101" s="245">
        <f t="shared" si="21"/>
        <v>136.581846186902</v>
      </c>
      <c r="Z101" s="245">
        <f t="shared" si="22"/>
        <v>134.85684618690198</v>
      </c>
      <c r="AA101" s="245">
        <f t="shared" si="23"/>
        <v>135.09684618690198</v>
      </c>
      <c r="AB101" s="130">
        <f t="shared" si="24"/>
        <v>2.2654860219884654</v>
      </c>
      <c r="AC101" s="130">
        <f t="shared" si="25"/>
        <v>-3.683999999999969</v>
      </c>
      <c r="AD101" s="130">
        <f t="shared" si="26"/>
        <v>-1.7250000000000227</v>
      </c>
      <c r="AE101" s="130">
        <f t="shared" si="27"/>
        <v>0.2400000000000091</v>
      </c>
      <c r="AF101" s="130">
        <f t="shared" si="28"/>
        <v>2.2654860219884654</v>
      </c>
      <c r="AG101" s="130">
        <f t="shared" si="29"/>
        <v>-1.4185139780115037</v>
      </c>
      <c r="AH101" s="130">
        <f t="shared" si="30"/>
        <v>-3.1435139780115264</v>
      </c>
      <c r="AI101" s="130">
        <f t="shared" si="31"/>
        <v>-2.9035139780115173</v>
      </c>
    </row>
    <row r="102" spans="1:35" ht="15">
      <c r="A102" s="237">
        <v>164</v>
      </c>
      <c r="B102" s="238" t="s">
        <v>291</v>
      </c>
      <c r="C102" s="239">
        <v>9</v>
      </c>
      <c r="D102" s="238" t="s">
        <v>260</v>
      </c>
      <c r="E102" s="238" t="s">
        <v>69</v>
      </c>
      <c r="F102" s="239">
        <v>31</v>
      </c>
      <c r="G102" s="238" t="s">
        <v>168</v>
      </c>
      <c r="H102" s="239" t="s">
        <v>163</v>
      </c>
      <c r="I102" s="240">
        <v>0.8649744403313944</v>
      </c>
      <c r="J102" s="240">
        <v>0.812</v>
      </c>
      <c r="K102" s="241" t="s">
        <v>290</v>
      </c>
      <c r="L102" s="241" t="s">
        <v>4</v>
      </c>
      <c r="M102" s="242">
        <v>6475.510435647575</v>
      </c>
      <c r="N102" s="243">
        <v>6425.242643861229</v>
      </c>
      <c r="O102" s="244">
        <f t="shared" si="32"/>
        <v>7.0251948096138594</v>
      </c>
      <c r="P102" s="244">
        <f t="shared" si="32"/>
        <v>7.961887450895707</v>
      </c>
      <c r="Q102" s="244">
        <f t="shared" si="18"/>
        <v>0.9366926412818479</v>
      </c>
      <c r="R102" s="245">
        <v>155.129</v>
      </c>
      <c r="S102" s="245">
        <v>158.982</v>
      </c>
      <c r="T102" s="245">
        <v>156.04299999999998</v>
      </c>
      <c r="U102" s="245">
        <v>152.92999999999998</v>
      </c>
      <c r="V102" s="245">
        <v>153.12599999999998</v>
      </c>
      <c r="W102" s="245">
        <f t="shared" si="19"/>
        <v>148.10380519038614</v>
      </c>
      <c r="X102" s="245">
        <f t="shared" si="20"/>
        <v>151.02011254910428</v>
      </c>
      <c r="Y102" s="245">
        <f t="shared" si="21"/>
        <v>148.08111254910426</v>
      </c>
      <c r="Z102" s="245">
        <f t="shared" si="22"/>
        <v>144.96811254910426</v>
      </c>
      <c r="AA102" s="245">
        <f t="shared" si="23"/>
        <v>145.16411254910426</v>
      </c>
      <c r="AB102" s="130">
        <f t="shared" si="24"/>
        <v>2.916307358718143</v>
      </c>
      <c r="AC102" s="130">
        <f t="shared" si="25"/>
        <v>-2.9390000000000214</v>
      </c>
      <c r="AD102" s="130">
        <f t="shared" si="26"/>
        <v>-3.1129999999999995</v>
      </c>
      <c r="AE102" s="130">
        <f t="shared" si="27"/>
        <v>0.19599999999999795</v>
      </c>
      <c r="AF102" s="130">
        <f t="shared" si="28"/>
        <v>2.916307358718143</v>
      </c>
      <c r="AG102" s="130">
        <f t="shared" si="29"/>
        <v>-0.022692641281878423</v>
      </c>
      <c r="AH102" s="130">
        <f t="shared" si="30"/>
        <v>-3.135692641281878</v>
      </c>
      <c r="AI102" s="130">
        <f t="shared" si="31"/>
        <v>-2.93969264128188</v>
      </c>
    </row>
    <row r="103" spans="1:35" ht="15">
      <c r="A103" s="237">
        <v>342</v>
      </c>
      <c r="B103" s="238" t="s">
        <v>305</v>
      </c>
      <c r="C103" s="239">
        <v>40</v>
      </c>
      <c r="D103" s="238" t="s">
        <v>61</v>
      </c>
      <c r="E103" s="238" t="s">
        <v>61</v>
      </c>
      <c r="F103" s="239">
        <v>174</v>
      </c>
      <c r="G103" s="238" t="s">
        <v>162</v>
      </c>
      <c r="H103" s="239" t="s">
        <v>163</v>
      </c>
      <c r="I103" s="240">
        <v>0.9644651717856918</v>
      </c>
      <c r="J103" s="240">
        <v>0.525</v>
      </c>
      <c r="K103" s="241" t="s">
        <v>164</v>
      </c>
      <c r="L103" s="241" t="s">
        <v>3</v>
      </c>
      <c r="M103" s="242">
        <v>24257.285467672344</v>
      </c>
      <c r="N103" s="243">
        <v>24068.98213818061</v>
      </c>
      <c r="O103" s="244">
        <f t="shared" si="32"/>
        <v>9.744775151600692</v>
      </c>
      <c r="P103" s="244">
        <f t="shared" si="32"/>
        <v>11.044078505147452</v>
      </c>
      <c r="Q103" s="244">
        <f t="shared" si="18"/>
        <v>1.29930335354676</v>
      </c>
      <c r="R103" s="245">
        <v>154.79909</v>
      </c>
      <c r="S103" s="245">
        <v>158.20098700000003</v>
      </c>
      <c r="T103" s="245">
        <v>156.93198700000002</v>
      </c>
      <c r="U103" s="245">
        <v>153.004987</v>
      </c>
      <c r="V103" s="245">
        <v>153.463987</v>
      </c>
      <c r="W103" s="245">
        <f t="shared" si="19"/>
        <v>145.05431484839931</v>
      </c>
      <c r="X103" s="245">
        <f t="shared" si="20"/>
        <v>147.1569084948526</v>
      </c>
      <c r="Y103" s="245">
        <f t="shared" si="21"/>
        <v>145.88790849485258</v>
      </c>
      <c r="Z103" s="245">
        <f t="shared" si="22"/>
        <v>141.96090849485256</v>
      </c>
      <c r="AA103" s="245">
        <f t="shared" si="23"/>
        <v>142.41990849485256</v>
      </c>
      <c r="AB103" s="130">
        <f t="shared" si="24"/>
        <v>2.102593646453272</v>
      </c>
      <c r="AC103" s="130">
        <f t="shared" si="25"/>
        <v>-1.2690000000000055</v>
      </c>
      <c r="AD103" s="130">
        <f t="shared" si="26"/>
        <v>-3.927000000000021</v>
      </c>
      <c r="AE103" s="130">
        <f t="shared" si="27"/>
        <v>0.4590000000000032</v>
      </c>
      <c r="AF103" s="130">
        <f t="shared" si="28"/>
        <v>2.102593646453272</v>
      </c>
      <c r="AG103" s="130">
        <f t="shared" si="29"/>
        <v>0.8335936464532665</v>
      </c>
      <c r="AH103" s="130">
        <f t="shared" si="30"/>
        <v>-3.0934063535467544</v>
      </c>
      <c r="AI103" s="130">
        <f t="shared" si="31"/>
        <v>-2.6344063535467512</v>
      </c>
    </row>
    <row r="104" spans="1:35" ht="15">
      <c r="A104" s="237">
        <v>513</v>
      </c>
      <c r="B104" s="238" t="s">
        <v>306</v>
      </c>
      <c r="C104" s="239">
        <v>45</v>
      </c>
      <c r="D104" s="238" t="s">
        <v>307</v>
      </c>
      <c r="E104" s="238" t="s">
        <v>61</v>
      </c>
      <c r="F104" s="239">
        <v>201</v>
      </c>
      <c r="G104" s="238" t="s">
        <v>162</v>
      </c>
      <c r="H104" s="239" t="s">
        <v>163</v>
      </c>
      <c r="I104" s="240">
        <v>0.9518391648315798</v>
      </c>
      <c r="J104" s="240">
        <v>0.736</v>
      </c>
      <c r="K104" s="241" t="s">
        <v>207</v>
      </c>
      <c r="L104" s="241" t="s">
        <v>5</v>
      </c>
      <c r="M104" s="242">
        <v>45033.8532144689</v>
      </c>
      <c r="N104" s="243">
        <v>44684.266509417845</v>
      </c>
      <c r="O104" s="244">
        <f t="shared" si="32"/>
        <v>7.043301680281513</v>
      </c>
      <c r="P104" s="244">
        <f t="shared" si="32"/>
        <v>7.982408570985715</v>
      </c>
      <c r="Q104" s="244">
        <f t="shared" si="18"/>
        <v>0.9391068907042017</v>
      </c>
      <c r="R104" s="245">
        <v>152.52599999999998</v>
      </c>
      <c r="S104" s="245">
        <v>155.683</v>
      </c>
      <c r="T104" s="245">
        <v>149.653</v>
      </c>
      <c r="U104" s="245">
        <v>150.379</v>
      </c>
      <c r="V104" s="245">
        <v>150.691</v>
      </c>
      <c r="W104" s="245">
        <f t="shared" si="19"/>
        <v>145.48269831971848</v>
      </c>
      <c r="X104" s="245">
        <f t="shared" si="20"/>
        <v>147.70059142901428</v>
      </c>
      <c r="Y104" s="245">
        <f t="shared" si="21"/>
        <v>141.67059142901428</v>
      </c>
      <c r="Z104" s="245">
        <f t="shared" si="22"/>
        <v>142.39659142901428</v>
      </c>
      <c r="AA104" s="245">
        <f t="shared" si="23"/>
        <v>142.7085914290143</v>
      </c>
      <c r="AB104" s="130">
        <f t="shared" si="24"/>
        <v>2.217893109295801</v>
      </c>
      <c r="AC104" s="130">
        <f t="shared" si="25"/>
        <v>-6.030000000000001</v>
      </c>
      <c r="AD104" s="130">
        <f t="shared" si="26"/>
        <v>0.7259999999999991</v>
      </c>
      <c r="AE104" s="130">
        <f t="shared" si="27"/>
        <v>0.3120000000000118</v>
      </c>
      <c r="AF104" s="130">
        <f t="shared" si="28"/>
        <v>2.217893109295801</v>
      </c>
      <c r="AG104" s="130">
        <f t="shared" si="29"/>
        <v>-3.8121068907042</v>
      </c>
      <c r="AH104" s="130">
        <f t="shared" si="30"/>
        <v>-3.086106890704201</v>
      </c>
      <c r="AI104" s="130">
        <f t="shared" si="31"/>
        <v>-2.7741068907041893</v>
      </c>
    </row>
    <row r="105" spans="1:35" ht="15">
      <c r="A105" s="237">
        <v>807</v>
      </c>
      <c r="B105" s="238" t="s">
        <v>296</v>
      </c>
      <c r="C105" s="239">
        <v>56</v>
      </c>
      <c r="D105" s="238" t="s">
        <v>297</v>
      </c>
      <c r="E105" s="238" t="s">
        <v>60</v>
      </c>
      <c r="F105" s="239">
        <v>110</v>
      </c>
      <c r="G105" s="238" t="s">
        <v>162</v>
      </c>
      <c r="H105" s="239" t="s">
        <v>163</v>
      </c>
      <c r="I105" s="240">
        <v>0.8086189766517635</v>
      </c>
      <c r="J105" s="240">
        <v>0.735</v>
      </c>
      <c r="K105" s="241" t="s">
        <v>207</v>
      </c>
      <c r="L105" s="241" t="s">
        <v>5</v>
      </c>
      <c r="M105" s="242">
        <v>15202.141492393095</v>
      </c>
      <c r="N105" s="243">
        <v>15202.141492393095</v>
      </c>
      <c r="O105" s="244">
        <f t="shared" si="32"/>
        <v>8.302070312802874</v>
      </c>
      <c r="P105" s="244">
        <f t="shared" si="32"/>
        <v>9.40901302117659</v>
      </c>
      <c r="Q105" s="244">
        <f t="shared" si="18"/>
        <v>1.1069427083737153</v>
      </c>
      <c r="R105" s="245">
        <v>142.465</v>
      </c>
      <c r="S105" s="245">
        <v>145.82399999999998</v>
      </c>
      <c r="T105" s="245">
        <v>141.261</v>
      </c>
      <c r="U105" s="245">
        <v>140.58499999999998</v>
      </c>
      <c r="V105" s="245">
        <v>140.97</v>
      </c>
      <c r="W105" s="245">
        <f t="shared" si="19"/>
        <v>134.16292968719713</v>
      </c>
      <c r="X105" s="245">
        <f t="shared" si="20"/>
        <v>136.4149869788234</v>
      </c>
      <c r="Y105" s="245">
        <f t="shared" si="21"/>
        <v>131.85198697882342</v>
      </c>
      <c r="Z105" s="245">
        <f t="shared" si="22"/>
        <v>131.1759869788234</v>
      </c>
      <c r="AA105" s="245">
        <f t="shared" si="23"/>
        <v>131.56098697882342</v>
      </c>
      <c r="AB105" s="130">
        <f t="shared" si="24"/>
        <v>2.252057291626272</v>
      </c>
      <c r="AC105" s="130">
        <f t="shared" si="25"/>
        <v>-4.562999999999988</v>
      </c>
      <c r="AD105" s="130">
        <f t="shared" si="26"/>
        <v>-0.6760000000000161</v>
      </c>
      <c r="AE105" s="130">
        <f t="shared" si="27"/>
        <v>0.3850000000000193</v>
      </c>
      <c r="AF105" s="130">
        <f t="shared" si="28"/>
        <v>2.252057291626272</v>
      </c>
      <c r="AG105" s="130">
        <f t="shared" si="29"/>
        <v>-2.310942708373716</v>
      </c>
      <c r="AH105" s="130">
        <f t="shared" si="30"/>
        <v>-2.986942708373732</v>
      </c>
      <c r="AI105" s="130">
        <f t="shared" si="31"/>
        <v>-2.6019427083737128</v>
      </c>
    </row>
    <row r="106" spans="1:35" ht="15">
      <c r="A106" s="237">
        <v>118</v>
      </c>
      <c r="B106" s="238" t="s">
        <v>309</v>
      </c>
      <c r="C106" s="239">
        <v>40</v>
      </c>
      <c r="D106" s="238" t="s">
        <v>61</v>
      </c>
      <c r="E106" s="238" t="s">
        <v>61</v>
      </c>
      <c r="F106" s="239">
        <v>81</v>
      </c>
      <c r="G106" s="238" t="s">
        <v>162</v>
      </c>
      <c r="H106" s="239" t="s">
        <v>163</v>
      </c>
      <c r="I106" s="240">
        <v>0.9041691965189232</v>
      </c>
      <c r="J106" s="240">
        <v>0.274</v>
      </c>
      <c r="K106" s="241" t="s">
        <v>164</v>
      </c>
      <c r="L106" s="241" t="s">
        <v>4</v>
      </c>
      <c r="M106" s="242">
        <v>9287.681538577513</v>
      </c>
      <c r="N106" s="243">
        <v>9215.583555507486</v>
      </c>
      <c r="O106" s="244">
        <f aca="true" t="shared" si="33" ref="O106:P125">O$3/30.4/$I106/$J106</f>
        <v>19.916701081636894</v>
      </c>
      <c r="P106" s="244">
        <f t="shared" si="33"/>
        <v>22.572261225855147</v>
      </c>
      <c r="Q106" s="244">
        <f t="shared" si="18"/>
        <v>2.655560144218253</v>
      </c>
      <c r="R106" s="245">
        <v>164.71300000000002</v>
      </c>
      <c r="S106" s="245">
        <v>167.93300000000002</v>
      </c>
      <c r="T106" s="245">
        <v>164.34400000000002</v>
      </c>
      <c r="U106" s="245">
        <v>164.38400000000001</v>
      </c>
      <c r="V106" s="245">
        <v>163.994</v>
      </c>
      <c r="W106" s="245">
        <f t="shared" si="19"/>
        <v>144.79629891836314</v>
      </c>
      <c r="X106" s="245">
        <f t="shared" si="20"/>
        <v>145.36073877414486</v>
      </c>
      <c r="Y106" s="245">
        <f t="shared" si="21"/>
        <v>141.77173877414486</v>
      </c>
      <c r="Z106" s="245">
        <f t="shared" si="22"/>
        <v>141.81173877414486</v>
      </c>
      <c r="AA106" s="245">
        <f t="shared" si="23"/>
        <v>141.42173877414484</v>
      </c>
      <c r="AB106" s="130">
        <f t="shared" si="24"/>
        <v>0.5644398557817283</v>
      </c>
      <c r="AC106" s="130">
        <f t="shared" si="25"/>
        <v>-3.5889999999999986</v>
      </c>
      <c r="AD106" s="130">
        <f t="shared" si="26"/>
        <v>0.03999999999999204</v>
      </c>
      <c r="AE106" s="130">
        <f t="shared" si="27"/>
        <v>-0.3900000000000148</v>
      </c>
      <c r="AF106" s="130">
        <f t="shared" si="28"/>
        <v>0.5644398557817283</v>
      </c>
      <c r="AG106" s="130">
        <f t="shared" si="29"/>
        <v>-3.0245601442182704</v>
      </c>
      <c r="AH106" s="130">
        <f t="shared" si="30"/>
        <v>-2.9845601442182783</v>
      </c>
      <c r="AI106" s="130">
        <f t="shared" si="31"/>
        <v>-3.374560144218293</v>
      </c>
    </row>
    <row r="107" spans="1:35" ht="15">
      <c r="A107" s="237">
        <v>536</v>
      </c>
      <c r="B107" s="238" t="s">
        <v>293</v>
      </c>
      <c r="C107" s="239">
        <v>20</v>
      </c>
      <c r="D107" s="238" t="s">
        <v>206</v>
      </c>
      <c r="E107" s="238" t="s">
        <v>206</v>
      </c>
      <c r="F107" s="239">
        <v>108</v>
      </c>
      <c r="G107" s="238" t="s">
        <v>162</v>
      </c>
      <c r="H107" s="239" t="s">
        <v>163</v>
      </c>
      <c r="I107" s="240">
        <v>0.7377302165553532</v>
      </c>
      <c r="J107" s="240">
        <v>0.439</v>
      </c>
      <c r="K107" s="241" t="s">
        <v>164</v>
      </c>
      <c r="L107" s="241" t="s">
        <v>3</v>
      </c>
      <c r="M107" s="242">
        <v>12717.90088427714</v>
      </c>
      <c r="N107" s="243">
        <v>12717.90088427714</v>
      </c>
      <c r="O107" s="244">
        <f t="shared" si="33"/>
        <v>15.235460417669472</v>
      </c>
      <c r="P107" s="244">
        <f t="shared" si="33"/>
        <v>17.266855140025402</v>
      </c>
      <c r="Q107" s="244">
        <f t="shared" si="18"/>
        <v>2.0313947223559303</v>
      </c>
      <c r="R107" s="245">
        <v>150.195414</v>
      </c>
      <c r="S107" s="245">
        <v>154.285492</v>
      </c>
      <c r="T107" s="245">
        <v>150.942492</v>
      </c>
      <c r="U107" s="245">
        <v>149.253492</v>
      </c>
      <c r="V107" s="245">
        <v>149.69149199999998</v>
      </c>
      <c r="W107" s="245">
        <f t="shared" si="19"/>
        <v>134.9599535823305</v>
      </c>
      <c r="X107" s="245">
        <f t="shared" si="20"/>
        <v>137.0186368599746</v>
      </c>
      <c r="Y107" s="245">
        <f t="shared" si="21"/>
        <v>133.6756368599746</v>
      </c>
      <c r="Z107" s="245">
        <f t="shared" si="22"/>
        <v>131.9866368599746</v>
      </c>
      <c r="AA107" s="245">
        <f t="shared" si="23"/>
        <v>132.42463685997458</v>
      </c>
      <c r="AB107" s="130">
        <f t="shared" si="24"/>
        <v>2.058683277644093</v>
      </c>
      <c r="AC107" s="130">
        <f t="shared" si="25"/>
        <v>-3.3430000000000177</v>
      </c>
      <c r="AD107" s="130">
        <f t="shared" si="26"/>
        <v>-1.688999999999993</v>
      </c>
      <c r="AE107" s="130">
        <f t="shared" si="27"/>
        <v>0.4379999999999882</v>
      </c>
      <c r="AF107" s="130">
        <f t="shared" si="28"/>
        <v>2.058683277644093</v>
      </c>
      <c r="AG107" s="130">
        <f t="shared" si="29"/>
        <v>-1.2843167223559249</v>
      </c>
      <c r="AH107" s="130">
        <f t="shared" si="30"/>
        <v>-2.973316722355918</v>
      </c>
      <c r="AI107" s="130">
        <f t="shared" si="31"/>
        <v>-2.5353167223559296</v>
      </c>
    </row>
    <row r="108" spans="1:35" ht="15">
      <c r="A108" s="237">
        <v>665</v>
      </c>
      <c r="B108" s="238" t="s">
        <v>298</v>
      </c>
      <c r="C108" s="239">
        <v>32</v>
      </c>
      <c r="D108" s="238" t="s">
        <v>62</v>
      </c>
      <c r="E108" s="238" t="s">
        <v>62</v>
      </c>
      <c r="F108" s="239">
        <v>108</v>
      </c>
      <c r="G108" s="238" t="s">
        <v>162</v>
      </c>
      <c r="H108" s="239" t="s">
        <v>163</v>
      </c>
      <c r="I108" s="240">
        <v>0.9015128516494637</v>
      </c>
      <c r="J108" s="240">
        <v>0.551</v>
      </c>
      <c r="K108" s="241" t="s">
        <v>164</v>
      </c>
      <c r="L108" s="241" t="s">
        <v>4</v>
      </c>
      <c r="M108" s="242">
        <v>14268.635545115398</v>
      </c>
      <c r="N108" s="243">
        <v>14268.635545115398</v>
      </c>
      <c r="O108" s="244">
        <f t="shared" si="33"/>
        <v>9.933313777198618</v>
      </c>
      <c r="P108" s="244">
        <f t="shared" si="33"/>
        <v>11.257755614158434</v>
      </c>
      <c r="Q108" s="244">
        <f t="shared" si="18"/>
        <v>1.3244418369598154</v>
      </c>
      <c r="R108" s="245">
        <v>149.124</v>
      </c>
      <c r="S108" s="245">
        <v>152.607</v>
      </c>
      <c r="T108" s="245">
        <v>156.354</v>
      </c>
      <c r="U108" s="245">
        <v>147.53</v>
      </c>
      <c r="V108" s="245">
        <v>148.315</v>
      </c>
      <c r="W108" s="245">
        <f t="shared" si="19"/>
        <v>139.1906862228014</v>
      </c>
      <c r="X108" s="245">
        <f t="shared" si="20"/>
        <v>141.34924438584156</v>
      </c>
      <c r="Y108" s="245">
        <f t="shared" si="21"/>
        <v>145.09624438584157</v>
      </c>
      <c r="Z108" s="245">
        <f t="shared" si="22"/>
        <v>136.27224438584156</v>
      </c>
      <c r="AA108" s="245">
        <f t="shared" si="23"/>
        <v>137.05724438584156</v>
      </c>
      <c r="AB108" s="130">
        <f t="shared" si="24"/>
        <v>2.158558163040169</v>
      </c>
      <c r="AC108" s="130">
        <f t="shared" si="25"/>
        <v>3.747000000000014</v>
      </c>
      <c r="AD108" s="130">
        <f t="shared" si="26"/>
        <v>-8.824000000000012</v>
      </c>
      <c r="AE108" s="130">
        <f t="shared" si="27"/>
        <v>0.7849999999999966</v>
      </c>
      <c r="AF108" s="130">
        <f t="shared" si="28"/>
        <v>2.158558163040169</v>
      </c>
      <c r="AG108" s="130">
        <f t="shared" si="29"/>
        <v>5.905558163040183</v>
      </c>
      <c r="AH108" s="130">
        <f t="shared" si="30"/>
        <v>-2.918441836959829</v>
      </c>
      <c r="AI108" s="130">
        <f t="shared" si="31"/>
        <v>-2.1334418369598325</v>
      </c>
    </row>
    <row r="109" spans="1:35" ht="15">
      <c r="A109" s="237">
        <v>209</v>
      </c>
      <c r="B109" s="238" t="s">
        <v>304</v>
      </c>
      <c r="C109" s="239">
        <v>53</v>
      </c>
      <c r="D109" s="238" t="s">
        <v>272</v>
      </c>
      <c r="E109" s="238" t="s">
        <v>67</v>
      </c>
      <c r="F109" s="239">
        <v>95</v>
      </c>
      <c r="G109" s="238" t="s">
        <v>162</v>
      </c>
      <c r="H109" s="239" t="s">
        <v>163</v>
      </c>
      <c r="I109" s="240">
        <v>0.9576646534368709</v>
      </c>
      <c r="J109" s="240">
        <v>0.465</v>
      </c>
      <c r="K109" s="241" t="s">
        <v>164</v>
      </c>
      <c r="L109" s="241" t="s">
        <v>4</v>
      </c>
      <c r="M109" s="242">
        <v>12020.96407817122</v>
      </c>
      <c r="N109" s="243">
        <v>11927.648296294603</v>
      </c>
      <c r="O109" s="244">
        <f t="shared" si="33"/>
        <v>11.08029349820487</v>
      </c>
      <c r="P109" s="244">
        <f t="shared" si="33"/>
        <v>12.557665964632188</v>
      </c>
      <c r="Q109" s="244">
        <f t="shared" si="18"/>
        <v>1.4773724664273171</v>
      </c>
      <c r="R109" s="245">
        <v>159.14000000000001</v>
      </c>
      <c r="S109" s="245">
        <v>162.661</v>
      </c>
      <c r="T109" s="245">
        <v>160.68</v>
      </c>
      <c r="U109" s="245">
        <v>157.856</v>
      </c>
      <c r="V109" s="245">
        <v>158.10399999999998</v>
      </c>
      <c r="W109" s="245">
        <f t="shared" si="19"/>
        <v>148.05970650179515</v>
      </c>
      <c r="X109" s="245">
        <f t="shared" si="20"/>
        <v>150.10333403536782</v>
      </c>
      <c r="Y109" s="245">
        <f t="shared" si="21"/>
        <v>148.12233403536783</v>
      </c>
      <c r="Z109" s="245">
        <f t="shared" si="22"/>
        <v>145.29833403536782</v>
      </c>
      <c r="AA109" s="245">
        <f t="shared" si="23"/>
        <v>145.5463340353678</v>
      </c>
      <c r="AB109" s="130">
        <f t="shared" si="24"/>
        <v>2.043627533572675</v>
      </c>
      <c r="AC109" s="130">
        <f t="shared" si="25"/>
        <v>-1.9809999999999945</v>
      </c>
      <c r="AD109" s="130">
        <f t="shared" si="26"/>
        <v>-2.8240000000000123</v>
      </c>
      <c r="AE109" s="130">
        <f t="shared" si="27"/>
        <v>0.24799999999999045</v>
      </c>
      <c r="AF109" s="130">
        <f t="shared" si="28"/>
        <v>2.043627533572675</v>
      </c>
      <c r="AG109" s="130">
        <f t="shared" si="29"/>
        <v>0.06262753357268025</v>
      </c>
      <c r="AH109" s="130">
        <f t="shared" si="30"/>
        <v>-2.761372466427332</v>
      </c>
      <c r="AI109" s="130">
        <f t="shared" si="31"/>
        <v>-2.5133724664273416</v>
      </c>
    </row>
    <row r="110" spans="1:35" ht="15">
      <c r="A110" s="237">
        <v>933</v>
      </c>
      <c r="B110" s="238" t="s">
        <v>333</v>
      </c>
      <c r="C110" s="239">
        <v>14</v>
      </c>
      <c r="D110" s="238" t="s">
        <v>334</v>
      </c>
      <c r="E110" s="238" t="s">
        <v>167</v>
      </c>
      <c r="F110" s="239">
        <v>122</v>
      </c>
      <c r="G110" s="238" t="s">
        <v>162</v>
      </c>
      <c r="H110" s="239" t="s">
        <v>163</v>
      </c>
      <c r="I110" s="240">
        <v>0.8900161246976619</v>
      </c>
      <c r="J110" s="240">
        <v>0.625</v>
      </c>
      <c r="K110" s="241" t="s">
        <v>164</v>
      </c>
      <c r="L110" s="241" t="s">
        <v>3</v>
      </c>
      <c r="M110" s="242">
        <v>20011.01992279046</v>
      </c>
      <c r="N110" s="243">
        <v>20011.01992279046</v>
      </c>
      <c r="O110" s="244">
        <f t="shared" si="33"/>
        <v>8.87033012439758</v>
      </c>
      <c r="P110" s="244">
        <f t="shared" si="33"/>
        <v>10.053040807650591</v>
      </c>
      <c r="Q110" s="244">
        <f t="shared" si="18"/>
        <v>1.1827106832530117</v>
      </c>
      <c r="R110" s="245">
        <v>145.46682700000002</v>
      </c>
      <c r="S110" s="245">
        <v>149.08993300000003</v>
      </c>
      <c r="T110" s="245">
        <v>149.86893300000003</v>
      </c>
      <c r="U110" s="245">
        <v>144.03593300000003</v>
      </c>
      <c r="V110" s="245">
        <v>145.02893300000002</v>
      </c>
      <c r="W110" s="245">
        <f t="shared" si="19"/>
        <v>136.59649687560244</v>
      </c>
      <c r="X110" s="245">
        <f t="shared" si="20"/>
        <v>139.03689219234943</v>
      </c>
      <c r="Y110" s="245">
        <f t="shared" si="21"/>
        <v>139.81589219234942</v>
      </c>
      <c r="Z110" s="245">
        <f t="shared" si="22"/>
        <v>133.98289219234942</v>
      </c>
      <c r="AA110" s="245">
        <f t="shared" si="23"/>
        <v>134.97589219234942</v>
      </c>
      <c r="AB110" s="130">
        <f t="shared" si="24"/>
        <v>2.4403953167469865</v>
      </c>
      <c r="AC110" s="130">
        <f t="shared" si="25"/>
        <v>0.7789999999999964</v>
      </c>
      <c r="AD110" s="130">
        <f t="shared" si="26"/>
        <v>-5.832999999999998</v>
      </c>
      <c r="AE110" s="130">
        <f t="shared" si="27"/>
        <v>0.992999999999995</v>
      </c>
      <c r="AF110" s="130">
        <f t="shared" si="28"/>
        <v>2.4403953167469865</v>
      </c>
      <c r="AG110" s="130">
        <f t="shared" si="29"/>
        <v>3.219395316746983</v>
      </c>
      <c r="AH110" s="130">
        <f t="shared" si="30"/>
        <v>-2.6136046832530155</v>
      </c>
      <c r="AI110" s="130">
        <f t="shared" si="31"/>
        <v>-1.6206046832530205</v>
      </c>
    </row>
    <row r="111" spans="1:35" ht="15">
      <c r="A111" s="237">
        <v>703</v>
      </c>
      <c r="B111" s="238" t="s">
        <v>310</v>
      </c>
      <c r="C111" s="239">
        <v>50</v>
      </c>
      <c r="D111" s="238" t="s">
        <v>311</v>
      </c>
      <c r="E111" s="238" t="s">
        <v>167</v>
      </c>
      <c r="F111" s="239">
        <v>166</v>
      </c>
      <c r="G111" s="238" t="s">
        <v>162</v>
      </c>
      <c r="H111" s="239" t="s">
        <v>163</v>
      </c>
      <c r="I111" s="240">
        <v>0.585407202580815</v>
      </c>
      <c r="J111" s="240">
        <v>0.721</v>
      </c>
      <c r="K111" s="241" t="s">
        <v>207</v>
      </c>
      <c r="L111" s="241" t="s">
        <v>3</v>
      </c>
      <c r="M111" s="242">
        <v>23703.432160355325</v>
      </c>
      <c r="N111" s="243">
        <v>23703.432160355325</v>
      </c>
      <c r="O111" s="244">
        <f t="shared" si="33"/>
        <v>11.690264816641387</v>
      </c>
      <c r="P111" s="244">
        <f t="shared" si="33"/>
        <v>13.248966792193572</v>
      </c>
      <c r="Q111" s="244">
        <f t="shared" si="18"/>
        <v>1.5587019755521858</v>
      </c>
      <c r="R111" s="245">
        <v>138.882449</v>
      </c>
      <c r="S111" s="245">
        <v>142.252142</v>
      </c>
      <c r="T111" s="245">
        <v>144.25514199999998</v>
      </c>
      <c r="U111" s="245">
        <v>137.862142</v>
      </c>
      <c r="V111" s="245">
        <v>137.910142</v>
      </c>
      <c r="W111" s="245">
        <f t="shared" si="19"/>
        <v>127.19218418335862</v>
      </c>
      <c r="X111" s="245">
        <f t="shared" si="20"/>
        <v>129.0031752078064</v>
      </c>
      <c r="Y111" s="245">
        <f t="shared" si="21"/>
        <v>131.0061752078064</v>
      </c>
      <c r="Z111" s="245">
        <f t="shared" si="22"/>
        <v>124.61317520780644</v>
      </c>
      <c r="AA111" s="245">
        <f t="shared" si="23"/>
        <v>124.66117520780644</v>
      </c>
      <c r="AB111" s="130">
        <f t="shared" si="24"/>
        <v>1.8109910244477874</v>
      </c>
      <c r="AC111" s="130">
        <f t="shared" si="25"/>
        <v>2.002999999999986</v>
      </c>
      <c r="AD111" s="130">
        <f t="shared" si="26"/>
        <v>-6.392999999999958</v>
      </c>
      <c r="AE111" s="130">
        <f t="shared" si="27"/>
        <v>0.04800000000000182</v>
      </c>
      <c r="AF111" s="130">
        <f t="shared" si="28"/>
        <v>1.8109910244477874</v>
      </c>
      <c r="AG111" s="130">
        <f t="shared" si="29"/>
        <v>3.8139910244477733</v>
      </c>
      <c r="AH111" s="130">
        <f t="shared" si="30"/>
        <v>-2.579008975552185</v>
      </c>
      <c r="AI111" s="130">
        <f t="shared" si="31"/>
        <v>-2.531008975552183</v>
      </c>
    </row>
    <row r="112" spans="1:35" ht="15">
      <c r="A112" s="237">
        <v>422</v>
      </c>
      <c r="B112" s="238" t="s">
        <v>312</v>
      </c>
      <c r="C112" s="239">
        <v>32</v>
      </c>
      <c r="D112" s="238" t="s">
        <v>62</v>
      </c>
      <c r="E112" s="238" t="s">
        <v>62</v>
      </c>
      <c r="F112" s="239">
        <v>199</v>
      </c>
      <c r="G112" s="238" t="s">
        <v>162</v>
      </c>
      <c r="H112" s="239" t="s">
        <v>163</v>
      </c>
      <c r="I112" s="240">
        <v>0.9548287887525057</v>
      </c>
      <c r="J112" s="240">
        <v>0.409</v>
      </c>
      <c r="K112" s="241" t="s">
        <v>164</v>
      </c>
      <c r="L112" s="241" t="s">
        <v>5</v>
      </c>
      <c r="M112" s="242">
        <v>24899.447221191236</v>
      </c>
      <c r="N112" s="243">
        <v>24706.158948251443</v>
      </c>
      <c r="O112" s="244">
        <f t="shared" si="33"/>
        <v>12.634814281397906</v>
      </c>
      <c r="P112" s="244">
        <f t="shared" si="33"/>
        <v>14.319456185584295</v>
      </c>
      <c r="Q112" s="244">
        <f t="shared" si="18"/>
        <v>1.684641904186389</v>
      </c>
      <c r="R112" s="245">
        <v>145.19</v>
      </c>
      <c r="S112" s="245">
        <v>148.634</v>
      </c>
      <c r="T112" s="245">
        <v>151.995</v>
      </c>
      <c r="U112" s="245">
        <v>144.373</v>
      </c>
      <c r="V112" s="245">
        <v>144.369</v>
      </c>
      <c r="W112" s="245">
        <f t="shared" si="19"/>
        <v>132.5551857186021</v>
      </c>
      <c r="X112" s="245">
        <f t="shared" si="20"/>
        <v>134.31454381441569</v>
      </c>
      <c r="Y112" s="245">
        <f t="shared" si="21"/>
        <v>137.6755438144157</v>
      </c>
      <c r="Z112" s="245">
        <f t="shared" si="22"/>
        <v>130.0535438144157</v>
      </c>
      <c r="AA112" s="245">
        <f t="shared" si="23"/>
        <v>130.0495438144157</v>
      </c>
      <c r="AB112" s="130">
        <f t="shared" si="24"/>
        <v>1.7593580958135817</v>
      </c>
      <c r="AC112" s="130">
        <f t="shared" si="25"/>
        <v>3.3610000000000184</v>
      </c>
      <c r="AD112" s="130">
        <f t="shared" si="26"/>
        <v>-7.622000000000014</v>
      </c>
      <c r="AE112" s="130">
        <f t="shared" si="27"/>
        <v>-0.003999999999990678</v>
      </c>
      <c r="AF112" s="130">
        <f t="shared" si="28"/>
        <v>1.7593580958135817</v>
      </c>
      <c r="AG112" s="130">
        <f t="shared" si="29"/>
        <v>5.1203580958136</v>
      </c>
      <c r="AH112" s="130">
        <f t="shared" si="30"/>
        <v>-2.501641904186414</v>
      </c>
      <c r="AI112" s="130">
        <f t="shared" si="31"/>
        <v>-2.5056419041864046</v>
      </c>
    </row>
    <row r="113" spans="1:35" ht="15">
      <c r="A113" s="237">
        <v>726</v>
      </c>
      <c r="B113" s="238" t="s">
        <v>313</v>
      </c>
      <c r="C113" s="239">
        <v>3</v>
      </c>
      <c r="D113" s="238" t="s">
        <v>262</v>
      </c>
      <c r="E113" s="238" t="s">
        <v>167</v>
      </c>
      <c r="F113" s="239">
        <v>42</v>
      </c>
      <c r="G113" s="238" t="s">
        <v>168</v>
      </c>
      <c r="H113" s="239" t="s">
        <v>163</v>
      </c>
      <c r="I113" s="240">
        <v>0.9104215456674473</v>
      </c>
      <c r="J113" s="240">
        <v>0.693</v>
      </c>
      <c r="K113" s="241" t="s">
        <v>164</v>
      </c>
      <c r="L113" s="241" t="s">
        <v>6</v>
      </c>
      <c r="M113" s="242">
        <v>9450.176505737842</v>
      </c>
      <c r="N113" s="243">
        <v>9062.85497636961</v>
      </c>
      <c r="O113" s="244">
        <f t="shared" si="33"/>
        <v>7.820633137945713</v>
      </c>
      <c r="P113" s="244">
        <f t="shared" si="33"/>
        <v>8.863384223005141</v>
      </c>
      <c r="Q113" s="244">
        <f t="shared" si="18"/>
        <v>1.0427510850594288</v>
      </c>
      <c r="R113" s="245">
        <v>163.04000000000002</v>
      </c>
      <c r="S113" s="245">
        <v>166.733</v>
      </c>
      <c r="T113" s="245">
        <v>158.42100000000002</v>
      </c>
      <c r="U113" s="245">
        <v>161.63000000000002</v>
      </c>
      <c r="V113" s="245">
        <v>161.959</v>
      </c>
      <c r="W113" s="245">
        <f t="shared" si="19"/>
        <v>155.2193668620543</v>
      </c>
      <c r="X113" s="245">
        <f t="shared" si="20"/>
        <v>157.86961577699486</v>
      </c>
      <c r="Y113" s="245">
        <f t="shared" si="21"/>
        <v>149.55761577699488</v>
      </c>
      <c r="Z113" s="245">
        <f t="shared" si="22"/>
        <v>152.76661577699488</v>
      </c>
      <c r="AA113" s="245">
        <f t="shared" si="23"/>
        <v>153.09561577699486</v>
      </c>
      <c r="AB113" s="130">
        <f t="shared" si="24"/>
        <v>2.650248914940562</v>
      </c>
      <c r="AC113" s="130">
        <f t="shared" si="25"/>
        <v>-8.311999999999983</v>
      </c>
      <c r="AD113" s="130">
        <f t="shared" si="26"/>
        <v>3.209000000000003</v>
      </c>
      <c r="AE113" s="130">
        <f t="shared" si="27"/>
        <v>0.3289999999999793</v>
      </c>
      <c r="AF113" s="130">
        <f t="shared" si="28"/>
        <v>2.650248914940562</v>
      </c>
      <c r="AG113" s="130">
        <f t="shared" si="29"/>
        <v>-5.6617510850594215</v>
      </c>
      <c r="AH113" s="130">
        <f t="shared" si="30"/>
        <v>-2.4527510850594183</v>
      </c>
      <c r="AI113" s="130">
        <f t="shared" si="31"/>
        <v>-2.123751085059439</v>
      </c>
    </row>
    <row r="114" spans="1:35" ht="15">
      <c r="A114" s="237">
        <v>829</v>
      </c>
      <c r="B114" s="238" t="s">
        <v>320</v>
      </c>
      <c r="C114" s="239">
        <v>40</v>
      </c>
      <c r="D114" s="238" t="s">
        <v>61</v>
      </c>
      <c r="E114" s="238" t="s">
        <v>61</v>
      </c>
      <c r="F114" s="239">
        <v>67</v>
      </c>
      <c r="G114" s="238" t="s">
        <v>162</v>
      </c>
      <c r="H114" s="239" t="s">
        <v>163</v>
      </c>
      <c r="I114" s="240">
        <v>0.9137509175434304</v>
      </c>
      <c r="J114" s="240">
        <v>0.472</v>
      </c>
      <c r="K114" s="241" t="s">
        <v>164</v>
      </c>
      <c r="L114" s="241" t="s">
        <v>4</v>
      </c>
      <c r="M114" s="242">
        <v>7360.146478365015</v>
      </c>
      <c r="N114" s="243">
        <v>7303.011474975208</v>
      </c>
      <c r="O114" s="244">
        <f t="shared" si="33"/>
        <v>11.440574953339699</v>
      </c>
      <c r="P114" s="244">
        <f t="shared" si="33"/>
        <v>12.965984947118324</v>
      </c>
      <c r="Q114" s="244">
        <f t="shared" si="18"/>
        <v>1.5254099937786254</v>
      </c>
      <c r="R114" s="245">
        <v>148.72299999999998</v>
      </c>
      <c r="S114" s="245">
        <v>151.68200000000002</v>
      </c>
      <c r="T114" s="245">
        <v>152.85</v>
      </c>
      <c r="U114" s="245">
        <v>147.828</v>
      </c>
      <c r="V114" s="245">
        <v>147.894</v>
      </c>
      <c r="W114" s="245">
        <f t="shared" si="19"/>
        <v>137.28242504666028</v>
      </c>
      <c r="X114" s="245">
        <f t="shared" si="20"/>
        <v>138.7160150528817</v>
      </c>
      <c r="Y114" s="245">
        <f t="shared" si="21"/>
        <v>139.88401505288167</v>
      </c>
      <c r="Z114" s="245">
        <f t="shared" si="22"/>
        <v>134.86201505288167</v>
      </c>
      <c r="AA114" s="245">
        <f t="shared" si="23"/>
        <v>134.92801505288168</v>
      </c>
      <c r="AB114" s="130">
        <f t="shared" si="24"/>
        <v>1.433590006221408</v>
      </c>
      <c r="AC114" s="130">
        <f t="shared" si="25"/>
        <v>1.167999999999978</v>
      </c>
      <c r="AD114" s="130">
        <f t="shared" si="26"/>
        <v>-5.021999999999991</v>
      </c>
      <c r="AE114" s="130">
        <f t="shared" si="27"/>
        <v>0.0660000000000025</v>
      </c>
      <c r="AF114" s="130">
        <f t="shared" si="28"/>
        <v>1.433590006221408</v>
      </c>
      <c r="AG114" s="130">
        <f t="shared" si="29"/>
        <v>2.601590006221386</v>
      </c>
      <c r="AH114" s="130">
        <f t="shared" si="30"/>
        <v>-2.4204099937786054</v>
      </c>
      <c r="AI114" s="130">
        <f t="shared" si="31"/>
        <v>-2.354409993778603</v>
      </c>
    </row>
    <row r="115" spans="1:35" ht="15">
      <c r="A115" s="237">
        <v>203</v>
      </c>
      <c r="B115" s="238" t="s">
        <v>324</v>
      </c>
      <c r="C115" s="239">
        <v>40</v>
      </c>
      <c r="D115" s="238" t="s">
        <v>61</v>
      </c>
      <c r="E115" s="238" t="s">
        <v>61</v>
      </c>
      <c r="F115" s="239">
        <v>112</v>
      </c>
      <c r="G115" s="238" t="s">
        <v>162</v>
      </c>
      <c r="H115" s="239" t="s">
        <v>163</v>
      </c>
      <c r="I115" s="240">
        <v>0.9017369242779079</v>
      </c>
      <c r="J115" s="240">
        <v>0.49</v>
      </c>
      <c r="K115" s="241" t="s">
        <v>164</v>
      </c>
      <c r="L115" s="241" t="s">
        <v>3</v>
      </c>
      <c r="M115" s="242">
        <v>11553.528535190813</v>
      </c>
      <c r="N115" s="243">
        <v>11553.528535190813</v>
      </c>
      <c r="O115" s="244">
        <f t="shared" si="33"/>
        <v>11.16713437093437</v>
      </c>
      <c r="P115" s="244">
        <f t="shared" si="33"/>
        <v>12.656085620392288</v>
      </c>
      <c r="Q115" s="244">
        <f t="shared" si="18"/>
        <v>1.4889512494579176</v>
      </c>
      <c r="R115" s="245">
        <v>172.706427</v>
      </c>
      <c r="S115" s="245">
        <v>176.10943500000002</v>
      </c>
      <c r="T115" s="245">
        <v>171.99543500000001</v>
      </c>
      <c r="U115" s="245">
        <v>171.778435</v>
      </c>
      <c r="V115" s="245">
        <v>171.90043500000002</v>
      </c>
      <c r="W115" s="245">
        <f t="shared" si="19"/>
        <v>161.5392926290656</v>
      </c>
      <c r="X115" s="245">
        <f t="shared" si="20"/>
        <v>163.45334937960774</v>
      </c>
      <c r="Y115" s="245">
        <f t="shared" si="21"/>
        <v>159.33934937960774</v>
      </c>
      <c r="Z115" s="245">
        <f t="shared" si="22"/>
        <v>159.12234937960773</v>
      </c>
      <c r="AA115" s="245">
        <f t="shared" si="23"/>
        <v>159.24434937960774</v>
      </c>
      <c r="AB115" s="130">
        <f t="shared" si="24"/>
        <v>1.9140567505421302</v>
      </c>
      <c r="AC115" s="130">
        <f t="shared" si="25"/>
        <v>-4.114000000000004</v>
      </c>
      <c r="AD115" s="130">
        <f t="shared" si="26"/>
        <v>-0.21700000000001296</v>
      </c>
      <c r="AE115" s="130">
        <f t="shared" si="27"/>
        <v>0.1220000000000141</v>
      </c>
      <c r="AF115" s="130">
        <f t="shared" si="28"/>
        <v>1.9140567505421302</v>
      </c>
      <c r="AG115" s="130">
        <f t="shared" si="29"/>
        <v>-2.199943249457874</v>
      </c>
      <c r="AH115" s="130">
        <f t="shared" si="30"/>
        <v>-2.416943249457887</v>
      </c>
      <c r="AI115" s="130">
        <f t="shared" si="31"/>
        <v>-2.294943249457873</v>
      </c>
    </row>
    <row r="116" spans="1:35" ht="15">
      <c r="A116" s="237">
        <v>724</v>
      </c>
      <c r="B116" s="238" t="s">
        <v>337</v>
      </c>
      <c r="C116" s="239">
        <v>27</v>
      </c>
      <c r="D116" s="238" t="s">
        <v>338</v>
      </c>
      <c r="E116" s="238" t="s">
        <v>167</v>
      </c>
      <c r="F116" s="239">
        <v>95</v>
      </c>
      <c r="G116" s="238" t="s">
        <v>162</v>
      </c>
      <c r="H116" s="239" t="s">
        <v>163</v>
      </c>
      <c r="I116" s="240">
        <v>0.832729364394593</v>
      </c>
      <c r="J116" s="240">
        <v>0.732</v>
      </c>
      <c r="K116" s="241" t="s">
        <v>207</v>
      </c>
      <c r="L116" s="241" t="s">
        <v>5</v>
      </c>
      <c r="M116" s="242">
        <v>16187.867266104942</v>
      </c>
      <c r="N116" s="243">
        <v>16187.867266104942</v>
      </c>
      <c r="O116" s="244">
        <f t="shared" si="33"/>
        <v>8.094736478552187</v>
      </c>
      <c r="P116" s="244">
        <f t="shared" si="33"/>
        <v>9.174034675692479</v>
      </c>
      <c r="Q116" s="244">
        <f t="shared" si="18"/>
        <v>1.0792981971402913</v>
      </c>
      <c r="R116" s="245">
        <v>137.674788</v>
      </c>
      <c r="S116" s="245">
        <v>140.89161400000003</v>
      </c>
      <c r="T116" s="245">
        <v>140.748614</v>
      </c>
      <c r="U116" s="245">
        <v>136.37161400000002</v>
      </c>
      <c r="V116" s="245">
        <v>136.974614</v>
      </c>
      <c r="W116" s="245">
        <f t="shared" si="19"/>
        <v>129.5800515214478</v>
      </c>
      <c r="X116" s="245">
        <f t="shared" si="20"/>
        <v>131.71757932430756</v>
      </c>
      <c r="Y116" s="245">
        <f t="shared" si="21"/>
        <v>131.57457932430754</v>
      </c>
      <c r="Z116" s="245">
        <f t="shared" si="22"/>
        <v>127.19757932430754</v>
      </c>
      <c r="AA116" s="245">
        <f t="shared" si="23"/>
        <v>127.80057932430752</v>
      </c>
      <c r="AB116" s="130">
        <f t="shared" si="24"/>
        <v>2.1375278028597506</v>
      </c>
      <c r="AC116" s="130">
        <f t="shared" si="25"/>
        <v>-0.1430000000000291</v>
      </c>
      <c r="AD116" s="130">
        <f t="shared" si="26"/>
        <v>-4.376999999999995</v>
      </c>
      <c r="AE116" s="130">
        <f t="shared" si="27"/>
        <v>0.6029999999999802</v>
      </c>
      <c r="AF116" s="130">
        <f t="shared" si="28"/>
        <v>2.1375278028597506</v>
      </c>
      <c r="AG116" s="130">
        <f t="shared" si="29"/>
        <v>1.9945278028597215</v>
      </c>
      <c r="AH116" s="130">
        <f t="shared" si="30"/>
        <v>-2.382472197140274</v>
      </c>
      <c r="AI116" s="130">
        <f t="shared" si="31"/>
        <v>-1.7794721971402936</v>
      </c>
    </row>
    <row r="117" spans="1:35" ht="15">
      <c r="A117" s="237">
        <v>886</v>
      </c>
      <c r="B117" s="238" t="s">
        <v>325</v>
      </c>
      <c r="C117" s="239">
        <v>67</v>
      </c>
      <c r="D117" s="238" t="s">
        <v>199</v>
      </c>
      <c r="E117" s="238" t="s">
        <v>61</v>
      </c>
      <c r="F117" s="239">
        <v>61</v>
      </c>
      <c r="G117" s="238" t="s">
        <v>162</v>
      </c>
      <c r="H117" s="239" t="s">
        <v>163</v>
      </c>
      <c r="I117" s="240">
        <v>0.9599570008062349</v>
      </c>
      <c r="J117" s="240">
        <v>0.42</v>
      </c>
      <c r="K117" s="241" t="s">
        <v>164</v>
      </c>
      <c r="L117" s="241" t="s">
        <v>4</v>
      </c>
      <c r="M117" s="242">
        <v>7601.765562869932</v>
      </c>
      <c r="N117" s="243">
        <v>7542.754930068019</v>
      </c>
      <c r="O117" s="244">
        <f t="shared" si="33"/>
        <v>12.238173471191978</v>
      </c>
      <c r="P117" s="244">
        <f t="shared" si="33"/>
        <v>13.869929934017575</v>
      </c>
      <c r="Q117" s="244">
        <f t="shared" si="18"/>
        <v>1.6317564628255976</v>
      </c>
      <c r="R117" s="245">
        <v>146.18800000000002</v>
      </c>
      <c r="S117" s="245">
        <v>149.16</v>
      </c>
      <c r="T117" s="245">
        <v>147.628</v>
      </c>
      <c r="U117" s="245">
        <v>145.443</v>
      </c>
      <c r="V117" s="245">
        <v>145.435</v>
      </c>
      <c r="W117" s="245">
        <f t="shared" si="19"/>
        <v>133.94982652880805</v>
      </c>
      <c r="X117" s="245">
        <f t="shared" si="20"/>
        <v>135.29007006598243</v>
      </c>
      <c r="Y117" s="245">
        <f t="shared" si="21"/>
        <v>133.75807006598242</v>
      </c>
      <c r="Z117" s="245">
        <f t="shared" si="22"/>
        <v>131.57307006598245</v>
      </c>
      <c r="AA117" s="245">
        <f t="shared" si="23"/>
        <v>131.56507006598244</v>
      </c>
      <c r="AB117" s="130">
        <f t="shared" si="24"/>
        <v>1.3402435371743877</v>
      </c>
      <c r="AC117" s="130">
        <f t="shared" si="25"/>
        <v>-1.5320000000000107</v>
      </c>
      <c r="AD117" s="130">
        <f t="shared" si="26"/>
        <v>-2.184999999999974</v>
      </c>
      <c r="AE117" s="130">
        <f t="shared" si="27"/>
        <v>-0.008000000000009777</v>
      </c>
      <c r="AF117" s="130">
        <f t="shared" si="28"/>
        <v>1.3402435371743877</v>
      </c>
      <c r="AG117" s="130">
        <f t="shared" si="29"/>
        <v>-0.19175646282562298</v>
      </c>
      <c r="AH117" s="130">
        <f t="shared" si="30"/>
        <v>-2.376756462825597</v>
      </c>
      <c r="AI117" s="130">
        <f t="shared" si="31"/>
        <v>-2.3847564628256066</v>
      </c>
    </row>
    <row r="118" spans="1:35" ht="15">
      <c r="A118" s="237">
        <v>376</v>
      </c>
      <c r="B118" s="238" t="s">
        <v>347</v>
      </c>
      <c r="C118" s="239">
        <v>55</v>
      </c>
      <c r="D118" s="238" t="s">
        <v>171</v>
      </c>
      <c r="E118" s="238" t="s">
        <v>115</v>
      </c>
      <c r="F118" s="239">
        <v>44</v>
      </c>
      <c r="G118" s="238" t="s">
        <v>168</v>
      </c>
      <c r="H118" s="239" t="s">
        <v>163</v>
      </c>
      <c r="I118" s="240">
        <v>0.9709388971684053</v>
      </c>
      <c r="J118" s="240">
        <v>0.69</v>
      </c>
      <c r="K118" s="241" t="s">
        <v>164</v>
      </c>
      <c r="L118" s="241" t="s">
        <v>4</v>
      </c>
      <c r="M118" s="242">
        <v>10414.247297737696</v>
      </c>
      <c r="N118" s="243">
        <v>10018.243768084069</v>
      </c>
      <c r="O118" s="244">
        <f t="shared" si="33"/>
        <v>7.365066709283805</v>
      </c>
      <c r="P118" s="244">
        <f t="shared" si="33"/>
        <v>8.347075603854979</v>
      </c>
      <c r="Q118" s="244">
        <f t="shared" si="18"/>
        <v>0.982008894571174</v>
      </c>
      <c r="R118" s="245">
        <v>155.843</v>
      </c>
      <c r="S118" s="245">
        <v>159.351</v>
      </c>
      <c r="T118" s="245">
        <v>156.57</v>
      </c>
      <c r="U118" s="245">
        <v>154.507</v>
      </c>
      <c r="V118" s="245">
        <v>155.405</v>
      </c>
      <c r="W118" s="245">
        <f t="shared" si="19"/>
        <v>148.47793329071618</v>
      </c>
      <c r="X118" s="245">
        <f t="shared" si="20"/>
        <v>151.003924396145</v>
      </c>
      <c r="Y118" s="245">
        <f t="shared" si="21"/>
        <v>148.222924396145</v>
      </c>
      <c r="Z118" s="245">
        <f t="shared" si="22"/>
        <v>146.15992439614502</v>
      </c>
      <c r="AA118" s="245">
        <f t="shared" si="23"/>
        <v>147.057924396145</v>
      </c>
      <c r="AB118" s="130">
        <f t="shared" si="24"/>
        <v>2.5259911054288295</v>
      </c>
      <c r="AC118" s="130">
        <f t="shared" si="25"/>
        <v>-2.781000000000006</v>
      </c>
      <c r="AD118" s="130">
        <f t="shared" si="26"/>
        <v>-2.062999999999988</v>
      </c>
      <c r="AE118" s="130">
        <f t="shared" si="27"/>
        <v>0.8979999999999961</v>
      </c>
      <c r="AF118" s="130">
        <f t="shared" si="28"/>
        <v>2.5259911054288295</v>
      </c>
      <c r="AG118" s="130">
        <f t="shared" si="29"/>
        <v>-0.25500889457117637</v>
      </c>
      <c r="AH118" s="130">
        <f t="shared" si="30"/>
        <v>-2.3180088945711645</v>
      </c>
      <c r="AI118" s="130">
        <f t="shared" si="31"/>
        <v>-1.4200088945711684</v>
      </c>
    </row>
    <row r="119" spans="1:35" ht="15">
      <c r="A119" s="237">
        <v>812</v>
      </c>
      <c r="B119" s="238" t="s">
        <v>328</v>
      </c>
      <c r="C119" s="239">
        <v>40</v>
      </c>
      <c r="D119" s="238" t="s">
        <v>61</v>
      </c>
      <c r="E119" s="238" t="s">
        <v>61</v>
      </c>
      <c r="F119" s="239">
        <v>94</v>
      </c>
      <c r="G119" s="238" t="s">
        <v>162</v>
      </c>
      <c r="H119" s="239" t="s">
        <v>163</v>
      </c>
      <c r="I119" s="240">
        <v>0.947913033368213</v>
      </c>
      <c r="J119" s="240">
        <v>0.277</v>
      </c>
      <c r="K119" s="241" t="s">
        <v>164</v>
      </c>
      <c r="L119" s="241" t="s">
        <v>3</v>
      </c>
      <c r="M119" s="242">
        <v>7569.640060028967</v>
      </c>
      <c r="N119" s="243">
        <v>7510.878809589091</v>
      </c>
      <c r="O119" s="244">
        <f t="shared" si="33"/>
        <v>18.791844572214387</v>
      </c>
      <c r="P119" s="244">
        <f t="shared" si="33"/>
        <v>21.29742384850964</v>
      </c>
      <c r="Q119" s="244">
        <f t="shared" si="18"/>
        <v>2.5055792762952542</v>
      </c>
      <c r="R119" s="245">
        <v>156.90546300000003</v>
      </c>
      <c r="S119" s="245">
        <v>160.281011</v>
      </c>
      <c r="T119" s="245">
        <v>161.404011</v>
      </c>
      <c r="U119" s="245">
        <v>157.113011</v>
      </c>
      <c r="V119" s="245">
        <v>157.253011</v>
      </c>
      <c r="W119" s="245">
        <f t="shared" si="19"/>
        <v>138.11361842778564</v>
      </c>
      <c r="X119" s="245">
        <f t="shared" si="20"/>
        <v>138.98358715149035</v>
      </c>
      <c r="Y119" s="245">
        <f t="shared" si="21"/>
        <v>140.10658715149034</v>
      </c>
      <c r="Z119" s="245">
        <f t="shared" si="22"/>
        <v>135.81558715149035</v>
      </c>
      <c r="AA119" s="245">
        <f t="shared" si="23"/>
        <v>135.95558715149033</v>
      </c>
      <c r="AB119" s="130">
        <f t="shared" si="24"/>
        <v>0.8699687237047158</v>
      </c>
      <c r="AC119" s="130">
        <f t="shared" si="25"/>
        <v>1.1229999999999905</v>
      </c>
      <c r="AD119" s="130">
        <f t="shared" si="26"/>
        <v>-4.290999999999997</v>
      </c>
      <c r="AE119" s="130">
        <f t="shared" si="27"/>
        <v>0.13999999999998636</v>
      </c>
      <c r="AF119" s="130">
        <f t="shared" si="28"/>
        <v>0.8699687237047158</v>
      </c>
      <c r="AG119" s="130">
        <f t="shared" si="29"/>
        <v>1.9929687237047062</v>
      </c>
      <c r="AH119" s="130">
        <f t="shared" si="30"/>
        <v>-2.2980312762952906</v>
      </c>
      <c r="AI119" s="130">
        <f t="shared" si="31"/>
        <v>-2.1580312762953042</v>
      </c>
    </row>
    <row r="120" spans="1:35" ht="15">
      <c r="A120" s="237">
        <v>246</v>
      </c>
      <c r="B120" s="238" t="s">
        <v>315</v>
      </c>
      <c r="C120" s="239">
        <v>3</v>
      </c>
      <c r="D120" s="238" t="s">
        <v>262</v>
      </c>
      <c r="E120" s="238" t="s">
        <v>167</v>
      </c>
      <c r="F120" s="239">
        <v>50</v>
      </c>
      <c r="G120" s="238" t="s">
        <v>162</v>
      </c>
      <c r="H120" s="239" t="s">
        <v>163</v>
      </c>
      <c r="I120" s="240">
        <v>0.9710928961748634</v>
      </c>
      <c r="J120" s="240">
        <v>0.727</v>
      </c>
      <c r="K120" s="241" t="s">
        <v>207</v>
      </c>
      <c r="L120" s="241" t="s">
        <v>4</v>
      </c>
      <c r="M120" s="242">
        <v>9911.944325746732</v>
      </c>
      <c r="N120" s="243">
        <v>9835.000344493668</v>
      </c>
      <c r="O120" s="244">
        <f t="shared" si="33"/>
        <v>6.989119843379512</v>
      </c>
      <c r="P120" s="244">
        <f t="shared" si="33"/>
        <v>7.921002489163447</v>
      </c>
      <c r="Q120" s="244">
        <f t="shared" si="18"/>
        <v>0.9318826457839355</v>
      </c>
      <c r="R120" s="245">
        <v>154.201</v>
      </c>
      <c r="S120" s="245">
        <v>157.78799999999998</v>
      </c>
      <c r="T120" s="245">
        <v>156.19</v>
      </c>
      <c r="U120" s="245">
        <v>152.838</v>
      </c>
      <c r="V120" s="245">
        <v>153.06799999999998</v>
      </c>
      <c r="W120" s="245">
        <f t="shared" si="19"/>
        <v>147.21188015662048</v>
      </c>
      <c r="X120" s="245">
        <f t="shared" si="20"/>
        <v>149.86699751083654</v>
      </c>
      <c r="Y120" s="245">
        <f t="shared" si="21"/>
        <v>148.26899751083656</v>
      </c>
      <c r="Z120" s="245">
        <f t="shared" si="22"/>
        <v>144.91699751083655</v>
      </c>
      <c r="AA120" s="245">
        <f t="shared" si="23"/>
        <v>145.14699751083654</v>
      </c>
      <c r="AB120" s="130">
        <f t="shared" si="24"/>
        <v>2.6551173542160598</v>
      </c>
      <c r="AC120" s="130">
        <f t="shared" si="25"/>
        <v>-1.5979999999999848</v>
      </c>
      <c r="AD120" s="130">
        <f t="shared" si="26"/>
        <v>-3.352000000000004</v>
      </c>
      <c r="AE120" s="130">
        <f t="shared" si="27"/>
        <v>0.22999999999998977</v>
      </c>
      <c r="AF120" s="130">
        <f t="shared" si="28"/>
        <v>2.6551173542160598</v>
      </c>
      <c r="AG120" s="130">
        <f t="shared" si="29"/>
        <v>1.057117354216075</v>
      </c>
      <c r="AH120" s="130">
        <f t="shared" si="30"/>
        <v>-2.294882645783929</v>
      </c>
      <c r="AI120" s="130">
        <f t="shared" si="31"/>
        <v>-2.064882645783939</v>
      </c>
    </row>
    <row r="121" spans="1:35" ht="15">
      <c r="A121" s="237">
        <v>980</v>
      </c>
      <c r="B121" s="238" t="s">
        <v>339</v>
      </c>
      <c r="C121" s="239">
        <v>60</v>
      </c>
      <c r="D121" s="238" t="s">
        <v>225</v>
      </c>
      <c r="E121" s="238" t="s">
        <v>167</v>
      </c>
      <c r="F121" s="239">
        <v>35</v>
      </c>
      <c r="G121" s="238" t="s">
        <v>168</v>
      </c>
      <c r="H121" s="239" t="s">
        <v>163</v>
      </c>
      <c r="I121" s="240">
        <v>0.9562841530054644</v>
      </c>
      <c r="J121" s="240">
        <v>0.763</v>
      </c>
      <c r="K121" s="241" t="s">
        <v>207</v>
      </c>
      <c r="L121" s="241" t="s">
        <v>3</v>
      </c>
      <c r="M121" s="242">
        <v>8313.029495612784</v>
      </c>
      <c r="N121" s="243">
        <v>8248.497496173975</v>
      </c>
      <c r="O121" s="244">
        <f t="shared" si="33"/>
        <v>6.762482878230964</v>
      </c>
      <c r="P121" s="244">
        <f t="shared" si="33"/>
        <v>7.664147261995093</v>
      </c>
      <c r="Q121" s="244">
        <f t="shared" si="18"/>
        <v>0.9016643837641292</v>
      </c>
      <c r="R121" s="245">
        <v>146.939515</v>
      </c>
      <c r="S121" s="245">
        <v>150.2823</v>
      </c>
      <c r="T121" s="245">
        <v>147.9013</v>
      </c>
      <c r="U121" s="245">
        <v>145.5533</v>
      </c>
      <c r="V121" s="245">
        <v>146.2823</v>
      </c>
      <c r="W121" s="245">
        <f t="shared" si="19"/>
        <v>140.17703212176903</v>
      </c>
      <c r="X121" s="245">
        <f t="shared" si="20"/>
        <v>142.6181527380049</v>
      </c>
      <c r="Y121" s="245">
        <f t="shared" si="21"/>
        <v>140.2371527380049</v>
      </c>
      <c r="Z121" s="245">
        <f t="shared" si="22"/>
        <v>137.88915273800492</v>
      </c>
      <c r="AA121" s="245">
        <f t="shared" si="23"/>
        <v>138.6181527380049</v>
      </c>
      <c r="AB121" s="130">
        <f t="shared" si="24"/>
        <v>2.441120616235878</v>
      </c>
      <c r="AC121" s="130">
        <f t="shared" si="25"/>
        <v>-2.3810000000000002</v>
      </c>
      <c r="AD121" s="130">
        <f t="shared" si="26"/>
        <v>-2.3479999999999848</v>
      </c>
      <c r="AE121" s="130">
        <f t="shared" si="27"/>
        <v>0.728999999999985</v>
      </c>
      <c r="AF121" s="130">
        <f t="shared" si="28"/>
        <v>2.441120616235878</v>
      </c>
      <c r="AG121" s="130">
        <f t="shared" si="29"/>
        <v>0.06012061623587783</v>
      </c>
      <c r="AH121" s="130">
        <f t="shared" si="30"/>
        <v>-2.287879383764107</v>
      </c>
      <c r="AI121" s="130">
        <f t="shared" si="31"/>
        <v>-1.558879383764122</v>
      </c>
    </row>
    <row r="122" spans="1:35" ht="15">
      <c r="A122" s="237">
        <v>543</v>
      </c>
      <c r="B122" s="238" t="s">
        <v>317</v>
      </c>
      <c r="C122" s="239">
        <v>61</v>
      </c>
      <c r="D122" s="238" t="s">
        <v>173</v>
      </c>
      <c r="E122" s="238" t="s">
        <v>167</v>
      </c>
      <c r="F122" s="239">
        <v>59</v>
      </c>
      <c r="G122" s="238" t="s">
        <v>162</v>
      </c>
      <c r="H122" s="239" t="s">
        <v>163</v>
      </c>
      <c r="I122" s="240">
        <v>0.9052977678984904</v>
      </c>
      <c r="J122" s="240">
        <v>0.605</v>
      </c>
      <c r="K122" s="241" t="s">
        <v>164</v>
      </c>
      <c r="L122" s="241" t="s">
        <v>6</v>
      </c>
      <c r="M122" s="242">
        <v>8109.671136319746</v>
      </c>
      <c r="N122" s="243">
        <v>8046.717757711611</v>
      </c>
      <c r="O122" s="244">
        <f t="shared" si="33"/>
        <v>9.0088810194906</v>
      </c>
      <c r="P122" s="244">
        <f t="shared" si="33"/>
        <v>10.210065155422681</v>
      </c>
      <c r="Q122" s="244">
        <f t="shared" si="18"/>
        <v>1.2011841359320812</v>
      </c>
      <c r="R122" s="245">
        <v>135.529135</v>
      </c>
      <c r="S122" s="245">
        <v>138.83828200000002</v>
      </c>
      <c r="T122" s="245">
        <v>143.61428200000003</v>
      </c>
      <c r="U122" s="245">
        <v>134.51228200000003</v>
      </c>
      <c r="V122" s="245">
        <v>134.69128200000003</v>
      </c>
      <c r="W122" s="245">
        <f t="shared" si="19"/>
        <v>126.5202539805094</v>
      </c>
      <c r="X122" s="245">
        <f t="shared" si="20"/>
        <v>128.62821684457734</v>
      </c>
      <c r="Y122" s="245">
        <f t="shared" si="21"/>
        <v>133.40421684457735</v>
      </c>
      <c r="Z122" s="245">
        <f t="shared" si="22"/>
        <v>124.30221684457734</v>
      </c>
      <c r="AA122" s="245">
        <f t="shared" si="23"/>
        <v>124.48121684457735</v>
      </c>
      <c r="AB122" s="130">
        <f t="shared" si="24"/>
        <v>2.107962864067943</v>
      </c>
      <c r="AC122" s="130">
        <f t="shared" si="25"/>
        <v>4.7760000000000105</v>
      </c>
      <c r="AD122" s="130">
        <f t="shared" si="26"/>
        <v>-9.102000000000004</v>
      </c>
      <c r="AE122" s="130">
        <f t="shared" si="27"/>
        <v>0.17900000000000205</v>
      </c>
      <c r="AF122" s="130">
        <f t="shared" si="28"/>
        <v>2.107962864067943</v>
      </c>
      <c r="AG122" s="130">
        <f t="shared" si="29"/>
        <v>6.8839628640679535</v>
      </c>
      <c r="AH122" s="130">
        <f t="shared" si="30"/>
        <v>-2.2180371359320503</v>
      </c>
      <c r="AI122" s="130">
        <f t="shared" si="31"/>
        <v>-2.0390371359320483</v>
      </c>
    </row>
    <row r="123" spans="1:35" ht="15">
      <c r="A123" s="237">
        <v>501</v>
      </c>
      <c r="B123" s="238" t="s">
        <v>318</v>
      </c>
      <c r="C123" s="239">
        <v>54</v>
      </c>
      <c r="D123" s="238" t="s">
        <v>319</v>
      </c>
      <c r="E123" s="238" t="s">
        <v>167</v>
      </c>
      <c r="F123" s="239">
        <v>62</v>
      </c>
      <c r="G123" s="238" t="s">
        <v>162</v>
      </c>
      <c r="H123" s="239" t="s">
        <v>163</v>
      </c>
      <c r="I123" s="240">
        <v>0.967741935483871</v>
      </c>
      <c r="J123" s="240">
        <v>0.769</v>
      </c>
      <c r="K123" s="241" t="s">
        <v>207</v>
      </c>
      <c r="L123" s="241" t="s">
        <v>3</v>
      </c>
      <c r="M123" s="242">
        <v>13912.308023697773</v>
      </c>
      <c r="N123" s="243">
        <v>13804.31020484586</v>
      </c>
      <c r="O123" s="244">
        <f t="shared" si="33"/>
        <v>6.630278557251386</v>
      </c>
      <c r="P123" s="244">
        <f t="shared" si="33"/>
        <v>7.514315698218237</v>
      </c>
      <c r="Q123" s="244">
        <f t="shared" si="18"/>
        <v>0.8840371409668508</v>
      </c>
      <c r="R123" s="245">
        <v>136.661688</v>
      </c>
      <c r="S123" s="245">
        <v>139.951367</v>
      </c>
      <c r="T123" s="245">
        <v>134.545367</v>
      </c>
      <c r="U123" s="245">
        <v>135.380367</v>
      </c>
      <c r="V123" s="245">
        <v>135.746367</v>
      </c>
      <c r="W123" s="245">
        <f t="shared" si="19"/>
        <v>130.0314094427486</v>
      </c>
      <c r="X123" s="245">
        <f t="shared" si="20"/>
        <v>132.43705130178176</v>
      </c>
      <c r="Y123" s="245">
        <f t="shared" si="21"/>
        <v>127.03105130178176</v>
      </c>
      <c r="Z123" s="245">
        <f t="shared" si="22"/>
        <v>127.86605130178177</v>
      </c>
      <c r="AA123" s="245">
        <f t="shared" si="23"/>
        <v>128.23205130178175</v>
      </c>
      <c r="AB123" s="130">
        <f t="shared" si="24"/>
        <v>2.405641859033153</v>
      </c>
      <c r="AC123" s="130">
        <f t="shared" si="25"/>
        <v>-5.406000000000006</v>
      </c>
      <c r="AD123" s="130">
        <f t="shared" si="26"/>
        <v>0.835000000000008</v>
      </c>
      <c r="AE123" s="130">
        <f t="shared" si="27"/>
        <v>0.36599999999998545</v>
      </c>
      <c r="AF123" s="130">
        <f t="shared" si="28"/>
        <v>2.405641859033153</v>
      </c>
      <c r="AG123" s="130">
        <f t="shared" si="29"/>
        <v>-3.0003581409668527</v>
      </c>
      <c r="AH123" s="130">
        <f t="shared" si="30"/>
        <v>-2.1653581409668448</v>
      </c>
      <c r="AI123" s="130">
        <f t="shared" si="31"/>
        <v>-1.7993581409668593</v>
      </c>
    </row>
    <row r="124" spans="1:35" ht="15">
      <c r="A124" s="237">
        <v>767</v>
      </c>
      <c r="B124" s="238" t="s">
        <v>321</v>
      </c>
      <c r="C124" s="239">
        <v>71</v>
      </c>
      <c r="D124" s="238" t="s">
        <v>322</v>
      </c>
      <c r="E124" s="238" t="s">
        <v>167</v>
      </c>
      <c r="F124" s="239">
        <v>114</v>
      </c>
      <c r="G124" s="238" t="s">
        <v>162</v>
      </c>
      <c r="H124" s="239" t="s">
        <v>163</v>
      </c>
      <c r="I124" s="240">
        <v>0.7074345700316365</v>
      </c>
      <c r="J124" s="240">
        <v>0.602</v>
      </c>
      <c r="K124" s="241" t="s">
        <v>164</v>
      </c>
      <c r="L124" s="241" t="s">
        <v>4</v>
      </c>
      <c r="M124" s="242">
        <v>14150.808243535193</v>
      </c>
      <c r="N124" s="243">
        <v>14150.808243535193</v>
      </c>
      <c r="O124" s="244">
        <f t="shared" si="33"/>
        <v>11.586036854486807</v>
      </c>
      <c r="P124" s="244">
        <f t="shared" si="33"/>
        <v>13.13084176841838</v>
      </c>
      <c r="Q124" s="244">
        <f t="shared" si="18"/>
        <v>1.5448049139315732</v>
      </c>
      <c r="R124" s="245">
        <v>138.749098</v>
      </c>
      <c r="S124" s="245">
        <v>142.05859500000003</v>
      </c>
      <c r="T124" s="245">
        <v>140.139595</v>
      </c>
      <c r="U124" s="245">
        <v>138.180595</v>
      </c>
      <c r="V124" s="245">
        <v>138.638595</v>
      </c>
      <c r="W124" s="245">
        <f t="shared" si="19"/>
        <v>127.1630611455132</v>
      </c>
      <c r="X124" s="245">
        <f t="shared" si="20"/>
        <v>128.92775323158165</v>
      </c>
      <c r="Y124" s="245">
        <f t="shared" si="21"/>
        <v>127.00875323158164</v>
      </c>
      <c r="Z124" s="245">
        <f t="shared" si="22"/>
        <v>125.04975323158163</v>
      </c>
      <c r="AA124" s="245">
        <f t="shared" si="23"/>
        <v>125.50775323158163</v>
      </c>
      <c r="AB124" s="130">
        <f t="shared" si="24"/>
        <v>1.7646920860684503</v>
      </c>
      <c r="AC124" s="130">
        <f t="shared" si="25"/>
        <v>-1.9190000000000111</v>
      </c>
      <c r="AD124" s="130">
        <f t="shared" si="26"/>
        <v>-1.9590000000000032</v>
      </c>
      <c r="AE124" s="130">
        <f t="shared" si="27"/>
        <v>0.4579999999999984</v>
      </c>
      <c r="AF124" s="130">
        <f t="shared" si="28"/>
        <v>1.7646920860684503</v>
      </c>
      <c r="AG124" s="130">
        <f t="shared" si="29"/>
        <v>-0.15430791393156085</v>
      </c>
      <c r="AH124" s="130">
        <f t="shared" si="30"/>
        <v>-2.113307913931564</v>
      </c>
      <c r="AI124" s="130">
        <f t="shared" si="31"/>
        <v>-1.6553079139315656</v>
      </c>
    </row>
    <row r="125" spans="1:35" ht="15">
      <c r="A125" s="237">
        <v>918</v>
      </c>
      <c r="B125" s="238" t="s">
        <v>332</v>
      </c>
      <c r="C125" s="239">
        <v>67</v>
      </c>
      <c r="D125" s="238" t="s">
        <v>199</v>
      </c>
      <c r="E125" s="238" t="s">
        <v>61</v>
      </c>
      <c r="F125" s="239">
        <v>105</v>
      </c>
      <c r="G125" s="238" t="s">
        <v>162</v>
      </c>
      <c r="H125" s="239" t="s">
        <v>163</v>
      </c>
      <c r="I125" s="240">
        <v>0.9582097319802237</v>
      </c>
      <c r="J125" s="240">
        <v>0.586</v>
      </c>
      <c r="K125" s="241" t="s">
        <v>164</v>
      </c>
      <c r="L125" s="241" t="s">
        <v>3</v>
      </c>
      <c r="M125" s="242">
        <v>15794.545652703133</v>
      </c>
      <c r="N125" s="243">
        <v>15671.936486967057</v>
      </c>
      <c r="O125" s="244">
        <f t="shared" si="33"/>
        <v>8.787381510273933</v>
      </c>
      <c r="P125" s="244">
        <f t="shared" si="33"/>
        <v>9.959032378310457</v>
      </c>
      <c r="Q125" s="244">
        <f t="shared" si="18"/>
        <v>1.171650868036524</v>
      </c>
      <c r="R125" s="245">
        <v>147.67833000000002</v>
      </c>
      <c r="S125" s="245">
        <v>150.88440800000004</v>
      </c>
      <c r="T125" s="245">
        <v>149.26340800000003</v>
      </c>
      <c r="U125" s="245">
        <v>146.742408</v>
      </c>
      <c r="V125" s="245">
        <v>147.110408</v>
      </c>
      <c r="W125" s="245">
        <f t="shared" si="19"/>
        <v>138.89094848972607</v>
      </c>
      <c r="X125" s="245">
        <f t="shared" si="20"/>
        <v>140.92537562168957</v>
      </c>
      <c r="Y125" s="245">
        <f t="shared" si="21"/>
        <v>139.30437562168956</v>
      </c>
      <c r="Z125" s="245">
        <f t="shared" si="22"/>
        <v>136.78337562168954</v>
      </c>
      <c r="AA125" s="245">
        <f t="shared" si="23"/>
        <v>137.15137562168954</v>
      </c>
      <c r="AB125" s="130">
        <f t="shared" si="24"/>
        <v>2.034427131963497</v>
      </c>
      <c r="AC125" s="130">
        <f t="shared" si="25"/>
        <v>-1.6210000000000093</v>
      </c>
      <c r="AD125" s="130">
        <f t="shared" si="26"/>
        <v>-2.521000000000015</v>
      </c>
      <c r="AE125" s="130">
        <f t="shared" si="27"/>
        <v>0.367999999999995</v>
      </c>
      <c r="AF125" s="130">
        <f t="shared" si="28"/>
        <v>2.034427131963497</v>
      </c>
      <c r="AG125" s="130">
        <f t="shared" si="29"/>
        <v>0.4134271319634877</v>
      </c>
      <c r="AH125" s="130">
        <f t="shared" si="30"/>
        <v>-2.1075728680365273</v>
      </c>
      <c r="AI125" s="130">
        <f t="shared" si="31"/>
        <v>-1.7395728680365323</v>
      </c>
    </row>
    <row r="126" spans="1:35" ht="15">
      <c r="A126" s="237">
        <v>865</v>
      </c>
      <c r="B126" s="238" t="s">
        <v>351</v>
      </c>
      <c r="C126" s="239">
        <v>53</v>
      </c>
      <c r="D126" s="238" t="s">
        <v>272</v>
      </c>
      <c r="E126" s="238" t="s">
        <v>67</v>
      </c>
      <c r="F126" s="239">
        <v>43</v>
      </c>
      <c r="G126" s="238" t="s">
        <v>168</v>
      </c>
      <c r="H126" s="239" t="s">
        <v>163</v>
      </c>
      <c r="I126" s="240">
        <v>0.9935824119964417</v>
      </c>
      <c r="J126" s="240">
        <v>0.772</v>
      </c>
      <c r="K126" s="241" t="s">
        <v>207</v>
      </c>
      <c r="L126" s="241" t="s">
        <v>4</v>
      </c>
      <c r="M126" s="242">
        <v>9302.613917272687</v>
      </c>
      <c r="N126" s="243">
        <v>9230.400017826556</v>
      </c>
      <c r="O126" s="244">
        <f aca="true" t="shared" si="34" ref="O126:P145">O$3/30.4/$I126/$J126</f>
        <v>6.43274713315783</v>
      </c>
      <c r="P126" s="244">
        <f t="shared" si="34"/>
        <v>7.290446750912206</v>
      </c>
      <c r="Q126" s="244">
        <f t="shared" si="18"/>
        <v>0.8576996177543768</v>
      </c>
      <c r="R126" s="245">
        <v>158.781</v>
      </c>
      <c r="S126" s="245">
        <v>162.20800000000003</v>
      </c>
      <c r="T126" s="245">
        <v>161.205</v>
      </c>
      <c r="U126" s="245">
        <v>157.53400000000002</v>
      </c>
      <c r="V126" s="245">
        <v>158.062</v>
      </c>
      <c r="W126" s="245">
        <f t="shared" si="19"/>
        <v>152.3482528668422</v>
      </c>
      <c r="X126" s="245">
        <f t="shared" si="20"/>
        <v>154.91755324908783</v>
      </c>
      <c r="Y126" s="245">
        <f t="shared" si="21"/>
        <v>153.91455324908782</v>
      </c>
      <c r="Z126" s="245">
        <f t="shared" si="22"/>
        <v>150.24355324908782</v>
      </c>
      <c r="AA126" s="245">
        <f t="shared" si="23"/>
        <v>150.77155324908782</v>
      </c>
      <c r="AB126" s="130">
        <f t="shared" si="24"/>
        <v>2.5693003822456433</v>
      </c>
      <c r="AC126" s="130">
        <f t="shared" si="25"/>
        <v>-1.0030000000000143</v>
      </c>
      <c r="AD126" s="130">
        <f t="shared" si="26"/>
        <v>-3.6709999999999923</v>
      </c>
      <c r="AE126" s="130">
        <f t="shared" si="27"/>
        <v>0.5279999999999916</v>
      </c>
      <c r="AF126" s="130">
        <f t="shared" si="28"/>
        <v>2.5693003822456433</v>
      </c>
      <c r="AG126" s="130">
        <f t="shared" si="29"/>
        <v>1.566300382245629</v>
      </c>
      <c r="AH126" s="130">
        <f t="shared" si="30"/>
        <v>-2.1046996177543633</v>
      </c>
      <c r="AI126" s="130">
        <f t="shared" si="31"/>
        <v>-1.5766996177543717</v>
      </c>
    </row>
    <row r="127" spans="1:35" ht="15">
      <c r="A127" s="237">
        <v>502</v>
      </c>
      <c r="B127" s="238" t="s">
        <v>326</v>
      </c>
      <c r="C127" s="239">
        <v>33</v>
      </c>
      <c r="D127" s="238" t="s">
        <v>327</v>
      </c>
      <c r="E127" s="238" t="s">
        <v>167</v>
      </c>
      <c r="F127" s="239">
        <v>80</v>
      </c>
      <c r="G127" s="238" t="s">
        <v>162</v>
      </c>
      <c r="H127" s="239" t="s">
        <v>163</v>
      </c>
      <c r="I127" s="240">
        <v>0.9487704918032787</v>
      </c>
      <c r="J127" s="240">
        <v>0.635</v>
      </c>
      <c r="K127" s="241" t="s">
        <v>164</v>
      </c>
      <c r="L127" s="241" t="s">
        <v>5</v>
      </c>
      <c r="M127" s="242">
        <v>15369.545077894718</v>
      </c>
      <c r="N127" s="243">
        <v>15250.235086890249</v>
      </c>
      <c r="O127" s="244">
        <f t="shared" si="34"/>
        <v>8.189978867169284</v>
      </c>
      <c r="P127" s="244">
        <f t="shared" si="34"/>
        <v>9.281976049458523</v>
      </c>
      <c r="Q127" s="244">
        <f t="shared" si="18"/>
        <v>1.091997182289239</v>
      </c>
      <c r="R127" s="245">
        <v>139.504</v>
      </c>
      <c r="S127" s="245">
        <v>142.874</v>
      </c>
      <c r="T127" s="245">
        <v>146.349</v>
      </c>
      <c r="U127" s="245">
        <v>138.573</v>
      </c>
      <c r="V127" s="245">
        <v>138.744</v>
      </c>
      <c r="W127" s="245">
        <f t="shared" si="19"/>
        <v>131.3140211328307</v>
      </c>
      <c r="X127" s="245">
        <f t="shared" si="20"/>
        <v>133.59202395054146</v>
      </c>
      <c r="Y127" s="245">
        <f t="shared" si="21"/>
        <v>137.06702395054145</v>
      </c>
      <c r="Z127" s="245">
        <f t="shared" si="22"/>
        <v>129.29102395054147</v>
      </c>
      <c r="AA127" s="245">
        <f t="shared" si="23"/>
        <v>129.46202395054146</v>
      </c>
      <c r="AB127" s="130">
        <f t="shared" si="24"/>
        <v>2.2780028177107567</v>
      </c>
      <c r="AC127" s="130">
        <f t="shared" si="25"/>
        <v>3.4749999999999943</v>
      </c>
      <c r="AD127" s="130">
        <f t="shared" si="26"/>
        <v>-7.775999999999982</v>
      </c>
      <c r="AE127" s="130">
        <f t="shared" si="27"/>
        <v>0.17099999999999227</v>
      </c>
      <c r="AF127" s="130">
        <f t="shared" si="28"/>
        <v>2.2780028177107567</v>
      </c>
      <c r="AG127" s="130">
        <f t="shared" si="29"/>
        <v>5.753002817710751</v>
      </c>
      <c r="AH127" s="130">
        <f t="shared" si="30"/>
        <v>-2.022997182289231</v>
      </c>
      <c r="AI127" s="130">
        <f t="shared" si="31"/>
        <v>-1.8519971822892387</v>
      </c>
    </row>
    <row r="128" spans="1:35" ht="15">
      <c r="A128" s="237">
        <v>753</v>
      </c>
      <c r="B128" s="238" t="s">
        <v>352</v>
      </c>
      <c r="C128" s="239">
        <v>38</v>
      </c>
      <c r="D128" s="238" t="s">
        <v>303</v>
      </c>
      <c r="E128" s="238" t="s">
        <v>167</v>
      </c>
      <c r="F128" s="239">
        <v>99</v>
      </c>
      <c r="G128" s="238" t="s">
        <v>162</v>
      </c>
      <c r="H128" s="239" t="s">
        <v>163</v>
      </c>
      <c r="I128" s="240">
        <v>0.9413534249599823</v>
      </c>
      <c r="J128" s="240">
        <v>0.697</v>
      </c>
      <c r="K128" s="241" t="s">
        <v>164</v>
      </c>
      <c r="L128" s="241" t="s">
        <v>3</v>
      </c>
      <c r="M128" s="242">
        <v>24054.88594099685</v>
      </c>
      <c r="N128" s="243">
        <v>23868.15378915446</v>
      </c>
      <c r="O128" s="244">
        <f t="shared" si="34"/>
        <v>7.520248475529367</v>
      </c>
      <c r="P128" s="244">
        <f t="shared" si="34"/>
        <v>8.522948272266616</v>
      </c>
      <c r="Q128" s="244">
        <f t="shared" si="18"/>
        <v>1.0026997967372493</v>
      </c>
      <c r="R128" s="245">
        <v>143.11791499999998</v>
      </c>
      <c r="S128" s="245">
        <v>146.483818</v>
      </c>
      <c r="T128" s="245">
        <v>148.732818</v>
      </c>
      <c r="U128" s="245">
        <v>142.195818</v>
      </c>
      <c r="V128" s="245">
        <v>142.551818</v>
      </c>
      <c r="W128" s="245">
        <f t="shared" si="19"/>
        <v>135.5976665244706</v>
      </c>
      <c r="X128" s="245">
        <f t="shared" si="20"/>
        <v>137.9608697277334</v>
      </c>
      <c r="Y128" s="245">
        <f t="shared" si="21"/>
        <v>140.2098697277334</v>
      </c>
      <c r="Z128" s="245">
        <f t="shared" si="22"/>
        <v>133.6728697277334</v>
      </c>
      <c r="AA128" s="245">
        <f t="shared" si="23"/>
        <v>134.0288697277334</v>
      </c>
      <c r="AB128" s="130">
        <f t="shared" si="24"/>
        <v>2.363203203262799</v>
      </c>
      <c r="AC128" s="130">
        <f t="shared" si="25"/>
        <v>2.2489999999999952</v>
      </c>
      <c r="AD128" s="130">
        <f t="shared" si="26"/>
        <v>-6.537000000000006</v>
      </c>
      <c r="AE128" s="130">
        <f t="shared" si="27"/>
        <v>0.35599999999999454</v>
      </c>
      <c r="AF128" s="130">
        <f t="shared" si="28"/>
        <v>2.363203203262799</v>
      </c>
      <c r="AG128" s="130">
        <f t="shared" si="29"/>
        <v>4.612203203262794</v>
      </c>
      <c r="AH128" s="130">
        <f t="shared" si="30"/>
        <v>-1.924796796737212</v>
      </c>
      <c r="AI128" s="130">
        <f t="shared" si="31"/>
        <v>-1.5687967967372174</v>
      </c>
    </row>
    <row r="129" spans="1:35" ht="15">
      <c r="A129" s="237">
        <v>390</v>
      </c>
      <c r="B129" s="238" t="s">
        <v>354</v>
      </c>
      <c r="C129" s="239">
        <v>56</v>
      </c>
      <c r="D129" s="238" t="s">
        <v>297</v>
      </c>
      <c r="E129" s="238" t="s">
        <v>60</v>
      </c>
      <c r="F129" s="239">
        <v>60</v>
      </c>
      <c r="G129" s="238" t="s">
        <v>162</v>
      </c>
      <c r="H129" s="239" t="s">
        <v>163</v>
      </c>
      <c r="I129" s="240">
        <v>0.9727231329690346</v>
      </c>
      <c r="J129" s="240">
        <v>0.658</v>
      </c>
      <c r="K129" s="241" t="s">
        <v>164</v>
      </c>
      <c r="L129" s="241" t="s">
        <v>3</v>
      </c>
      <c r="M129" s="242">
        <v>11796.861113255853</v>
      </c>
      <c r="N129" s="243">
        <v>11705.284987471372</v>
      </c>
      <c r="O129" s="244">
        <f t="shared" si="34"/>
        <v>7.709079734827278</v>
      </c>
      <c r="P129" s="244">
        <f t="shared" si="34"/>
        <v>8.736957032804249</v>
      </c>
      <c r="Q129" s="244">
        <f t="shared" si="18"/>
        <v>1.0278772979769704</v>
      </c>
      <c r="R129" s="245">
        <v>144.39086000000003</v>
      </c>
      <c r="S129" s="245">
        <v>147.82883300000003</v>
      </c>
      <c r="T129" s="245">
        <v>148.39383300000003</v>
      </c>
      <c r="U129" s="245">
        <v>143.51183300000002</v>
      </c>
      <c r="V129" s="245">
        <v>143.875833</v>
      </c>
      <c r="W129" s="245">
        <f t="shared" si="19"/>
        <v>136.68178026517276</v>
      </c>
      <c r="X129" s="245">
        <f t="shared" si="20"/>
        <v>139.0918759671958</v>
      </c>
      <c r="Y129" s="245">
        <f t="shared" si="21"/>
        <v>139.6568759671958</v>
      </c>
      <c r="Z129" s="245">
        <f t="shared" si="22"/>
        <v>134.77487596719578</v>
      </c>
      <c r="AA129" s="245">
        <f t="shared" si="23"/>
        <v>135.13887596719576</v>
      </c>
      <c r="AB129" s="130">
        <f t="shared" si="24"/>
        <v>2.4100957020230283</v>
      </c>
      <c r="AC129" s="130">
        <f t="shared" si="25"/>
        <v>0.5649999999999977</v>
      </c>
      <c r="AD129" s="130">
        <f t="shared" si="26"/>
        <v>-4.882000000000005</v>
      </c>
      <c r="AE129" s="130">
        <f t="shared" si="27"/>
        <v>0.3639999999999759</v>
      </c>
      <c r="AF129" s="130">
        <f t="shared" si="28"/>
        <v>2.4100957020230283</v>
      </c>
      <c r="AG129" s="130">
        <f t="shared" si="29"/>
        <v>2.975095702023026</v>
      </c>
      <c r="AH129" s="130">
        <f t="shared" si="30"/>
        <v>-1.906904297976979</v>
      </c>
      <c r="AI129" s="130">
        <f t="shared" si="31"/>
        <v>-1.5429042979770031</v>
      </c>
    </row>
    <row r="130" spans="1:35" ht="15">
      <c r="A130" s="237">
        <v>465</v>
      </c>
      <c r="B130" s="238" t="s">
        <v>330</v>
      </c>
      <c r="C130" s="239">
        <v>56</v>
      </c>
      <c r="D130" s="238" t="s">
        <v>297</v>
      </c>
      <c r="E130" s="238" t="s">
        <v>60</v>
      </c>
      <c r="F130" s="239">
        <v>102</v>
      </c>
      <c r="G130" s="238" t="s">
        <v>162</v>
      </c>
      <c r="H130" s="239" t="s">
        <v>163</v>
      </c>
      <c r="I130" s="240">
        <v>0.9730526090217507</v>
      </c>
      <c r="J130" s="240">
        <v>0.614</v>
      </c>
      <c r="K130" s="241" t="s">
        <v>164</v>
      </c>
      <c r="L130" s="241" t="s">
        <v>4</v>
      </c>
      <c r="M130" s="242">
        <v>19642.683593389564</v>
      </c>
      <c r="N130" s="243">
        <v>19490.2022810961</v>
      </c>
      <c r="O130" s="244">
        <f t="shared" si="34"/>
        <v>8.258724575752808</v>
      </c>
      <c r="P130" s="244">
        <f t="shared" si="34"/>
        <v>9.359887852519849</v>
      </c>
      <c r="Q130" s="244">
        <f t="shared" si="18"/>
        <v>1.101163276767041</v>
      </c>
      <c r="R130" s="245">
        <v>156.87699999999998</v>
      </c>
      <c r="S130" s="245">
        <v>160.444</v>
      </c>
      <c r="T130" s="245">
        <v>155.396</v>
      </c>
      <c r="U130" s="245">
        <v>156.131</v>
      </c>
      <c r="V130" s="245">
        <v>156.82899999999998</v>
      </c>
      <c r="W130" s="245">
        <f t="shared" si="19"/>
        <v>148.61827542424717</v>
      </c>
      <c r="X130" s="245">
        <f t="shared" si="20"/>
        <v>151.08411214748014</v>
      </c>
      <c r="Y130" s="245">
        <f t="shared" si="21"/>
        <v>146.03611214748014</v>
      </c>
      <c r="Z130" s="245">
        <f t="shared" si="22"/>
        <v>146.77111214748015</v>
      </c>
      <c r="AA130" s="245">
        <f t="shared" si="23"/>
        <v>147.46911214748013</v>
      </c>
      <c r="AB130" s="130">
        <f t="shared" si="24"/>
        <v>2.465836723232968</v>
      </c>
      <c r="AC130" s="130">
        <f t="shared" si="25"/>
        <v>-5.048000000000002</v>
      </c>
      <c r="AD130" s="130">
        <f t="shared" si="26"/>
        <v>0.7350000000000136</v>
      </c>
      <c r="AE130" s="130">
        <f t="shared" si="27"/>
        <v>0.6979999999999791</v>
      </c>
      <c r="AF130" s="130">
        <f t="shared" si="28"/>
        <v>2.465836723232968</v>
      </c>
      <c r="AG130" s="130">
        <f t="shared" si="29"/>
        <v>-2.5821632767670337</v>
      </c>
      <c r="AH130" s="130">
        <f t="shared" si="30"/>
        <v>-1.84716327676702</v>
      </c>
      <c r="AI130" s="130">
        <f t="shared" si="31"/>
        <v>-1.149163276767041</v>
      </c>
    </row>
    <row r="131" spans="1:35" ht="15">
      <c r="A131" s="246">
        <v>519</v>
      </c>
      <c r="B131" s="238" t="s">
        <v>331</v>
      </c>
      <c r="C131" s="239">
        <v>38</v>
      </c>
      <c r="D131" s="238" t="s">
        <v>303</v>
      </c>
      <c r="E131" s="238" t="s">
        <v>167</v>
      </c>
      <c r="F131" s="239">
        <v>140</v>
      </c>
      <c r="G131" s="238" t="s">
        <v>162</v>
      </c>
      <c r="H131" s="239" t="s">
        <v>163</v>
      </c>
      <c r="I131" s="240">
        <v>0.878064012490242</v>
      </c>
      <c r="J131" s="240">
        <v>0.676</v>
      </c>
      <c r="K131" s="241" t="s">
        <v>164</v>
      </c>
      <c r="L131" s="241" t="s">
        <v>4</v>
      </c>
      <c r="M131" s="242">
        <v>19246.606594613666</v>
      </c>
      <c r="N131" s="243">
        <v>19246.606594613666</v>
      </c>
      <c r="O131" s="244">
        <f t="shared" si="34"/>
        <v>8.312751568997573</v>
      </c>
      <c r="P131" s="244">
        <f t="shared" si="34"/>
        <v>9.421118444863916</v>
      </c>
      <c r="Q131" s="244">
        <f t="shared" si="18"/>
        <v>1.1083668758663432</v>
      </c>
      <c r="R131" s="245">
        <v>142.237</v>
      </c>
      <c r="S131" s="245">
        <v>145.59</v>
      </c>
      <c r="T131" s="245">
        <v>142.33100000000002</v>
      </c>
      <c r="U131" s="245">
        <v>141.51500000000001</v>
      </c>
      <c r="V131" s="245">
        <v>141.538</v>
      </c>
      <c r="W131" s="245">
        <f t="shared" si="19"/>
        <v>133.9242484310024</v>
      </c>
      <c r="X131" s="245">
        <f t="shared" si="20"/>
        <v>136.1688815551361</v>
      </c>
      <c r="Y131" s="245">
        <f t="shared" si="21"/>
        <v>132.9098815551361</v>
      </c>
      <c r="Z131" s="245">
        <f t="shared" si="22"/>
        <v>132.0938815551361</v>
      </c>
      <c r="AA131" s="245">
        <f t="shared" si="23"/>
        <v>132.1168815551361</v>
      </c>
      <c r="AB131" s="130">
        <f t="shared" si="24"/>
        <v>2.244633124133685</v>
      </c>
      <c r="AC131" s="130">
        <f t="shared" si="25"/>
        <v>-3.258999999999986</v>
      </c>
      <c r="AD131" s="130">
        <f t="shared" si="26"/>
        <v>-0.8160000000000025</v>
      </c>
      <c r="AE131" s="130">
        <f t="shared" si="27"/>
        <v>0.022999999999996135</v>
      </c>
      <c r="AF131" s="130">
        <f t="shared" si="28"/>
        <v>2.244633124133685</v>
      </c>
      <c r="AG131" s="130">
        <f t="shared" si="29"/>
        <v>-1.0143668758663011</v>
      </c>
      <c r="AH131" s="130">
        <f t="shared" si="30"/>
        <v>-1.8303668758663036</v>
      </c>
      <c r="AI131" s="130">
        <f t="shared" si="31"/>
        <v>-1.8073668758663075</v>
      </c>
    </row>
    <row r="132" spans="1:35" ht="15">
      <c r="A132" s="237">
        <v>715</v>
      </c>
      <c r="B132" s="238" t="s">
        <v>359</v>
      </c>
      <c r="C132" s="239">
        <v>46</v>
      </c>
      <c r="D132" s="238" t="s">
        <v>218</v>
      </c>
      <c r="E132" s="238" t="s">
        <v>167</v>
      </c>
      <c r="F132" s="239">
        <v>60</v>
      </c>
      <c r="G132" s="238" t="s">
        <v>162</v>
      </c>
      <c r="H132" s="239" t="s">
        <v>163</v>
      </c>
      <c r="I132" s="240">
        <v>0.921311475409836</v>
      </c>
      <c r="J132" s="240">
        <v>0.737</v>
      </c>
      <c r="K132" s="241" t="s">
        <v>207</v>
      </c>
      <c r="L132" s="241" t="s">
        <v>3</v>
      </c>
      <c r="M132" s="242">
        <v>10187.609529815556</v>
      </c>
      <c r="N132" s="243">
        <v>10108.525627514016</v>
      </c>
      <c r="O132" s="244">
        <f t="shared" si="34"/>
        <v>7.266808358046306</v>
      </c>
      <c r="P132" s="244">
        <f t="shared" si="34"/>
        <v>8.235716139119146</v>
      </c>
      <c r="Q132" s="244">
        <f t="shared" si="18"/>
        <v>0.9689077810728408</v>
      </c>
      <c r="R132" s="245">
        <v>144.940181</v>
      </c>
      <c r="S132" s="245">
        <v>148.370588</v>
      </c>
      <c r="T132" s="245">
        <v>146.908588</v>
      </c>
      <c r="U132" s="245">
        <v>144.093588</v>
      </c>
      <c r="V132" s="245">
        <v>145.188588</v>
      </c>
      <c r="W132" s="245">
        <f t="shared" si="19"/>
        <v>137.67337264195368</v>
      </c>
      <c r="X132" s="245">
        <f t="shared" si="20"/>
        <v>140.13487186088085</v>
      </c>
      <c r="Y132" s="245">
        <f t="shared" si="21"/>
        <v>138.67287186088086</v>
      </c>
      <c r="Z132" s="245">
        <f t="shared" si="22"/>
        <v>135.85787186088086</v>
      </c>
      <c r="AA132" s="245">
        <f t="shared" si="23"/>
        <v>136.95287186088086</v>
      </c>
      <c r="AB132" s="130">
        <f t="shared" si="24"/>
        <v>2.461499218927173</v>
      </c>
      <c r="AC132" s="130">
        <f t="shared" si="25"/>
        <v>-1.461999999999989</v>
      </c>
      <c r="AD132" s="130">
        <f t="shared" si="26"/>
        <v>-2.8149999999999977</v>
      </c>
      <c r="AE132" s="130">
        <f t="shared" si="27"/>
        <v>1.0949999999999989</v>
      </c>
      <c r="AF132" s="130">
        <f t="shared" si="28"/>
        <v>2.461499218927173</v>
      </c>
      <c r="AG132" s="130">
        <f t="shared" si="29"/>
        <v>0.9994992189271841</v>
      </c>
      <c r="AH132" s="130">
        <f t="shared" si="30"/>
        <v>-1.8155007810728137</v>
      </c>
      <c r="AI132" s="130">
        <f t="shared" si="31"/>
        <v>-0.7205007810728148</v>
      </c>
    </row>
    <row r="133" spans="1:35" ht="15">
      <c r="A133" s="237">
        <v>344</v>
      </c>
      <c r="B133" s="238" t="s">
        <v>323</v>
      </c>
      <c r="C133" s="239">
        <v>20</v>
      </c>
      <c r="D133" s="238" t="s">
        <v>206</v>
      </c>
      <c r="E133" s="238" t="s">
        <v>206</v>
      </c>
      <c r="F133" s="239">
        <v>133</v>
      </c>
      <c r="G133" s="238" t="s">
        <v>162</v>
      </c>
      <c r="H133" s="239" t="s">
        <v>163</v>
      </c>
      <c r="I133" s="240">
        <v>0.9343029705411069</v>
      </c>
      <c r="J133" s="240">
        <v>0.554</v>
      </c>
      <c r="K133" s="241" t="s">
        <v>164</v>
      </c>
      <c r="L133" s="241" t="s">
        <v>4</v>
      </c>
      <c r="M133" s="242">
        <v>21092.802632855324</v>
      </c>
      <c r="N133" s="243">
        <v>20929.064403803608</v>
      </c>
      <c r="O133" s="244">
        <f t="shared" si="34"/>
        <v>9.532793404646466</v>
      </c>
      <c r="P133" s="244">
        <f t="shared" si="34"/>
        <v>10.803832525265994</v>
      </c>
      <c r="Q133" s="244">
        <f t="shared" si="18"/>
        <v>1.2710391206195286</v>
      </c>
      <c r="R133" s="245">
        <v>144.31</v>
      </c>
      <c r="S133" s="245">
        <v>147.89000000000001</v>
      </c>
      <c r="T133" s="245">
        <v>148.58599999999998</v>
      </c>
      <c r="U133" s="245">
        <v>143.768</v>
      </c>
      <c r="V133" s="245">
        <v>144.304</v>
      </c>
      <c r="W133" s="245">
        <f t="shared" si="19"/>
        <v>134.77720659535353</v>
      </c>
      <c r="X133" s="245">
        <f t="shared" si="20"/>
        <v>137.08616747473403</v>
      </c>
      <c r="Y133" s="245">
        <f t="shared" si="21"/>
        <v>137.782167474734</v>
      </c>
      <c r="Z133" s="245">
        <f t="shared" si="22"/>
        <v>132.964167474734</v>
      </c>
      <c r="AA133" s="245">
        <f t="shared" si="23"/>
        <v>133.500167474734</v>
      </c>
      <c r="AB133" s="130">
        <f t="shared" si="24"/>
        <v>2.3089608793804928</v>
      </c>
      <c r="AC133" s="130">
        <f t="shared" si="25"/>
        <v>0.6959999999999695</v>
      </c>
      <c r="AD133" s="130">
        <f t="shared" si="26"/>
        <v>-4.817999999999984</v>
      </c>
      <c r="AE133" s="130">
        <f t="shared" si="27"/>
        <v>0.5360000000000014</v>
      </c>
      <c r="AF133" s="130">
        <f t="shared" si="28"/>
        <v>2.3089608793804928</v>
      </c>
      <c r="AG133" s="130">
        <f t="shared" si="29"/>
        <v>3.0049608793804623</v>
      </c>
      <c r="AH133" s="130">
        <f t="shared" si="30"/>
        <v>-1.8130391206195213</v>
      </c>
      <c r="AI133" s="130">
        <f t="shared" si="31"/>
        <v>-1.27703912061952</v>
      </c>
    </row>
    <row r="134" spans="1:35" ht="15">
      <c r="A134" s="237">
        <v>270</v>
      </c>
      <c r="B134" s="238" t="s">
        <v>367</v>
      </c>
      <c r="C134" s="239">
        <v>3</v>
      </c>
      <c r="D134" s="238" t="s">
        <v>262</v>
      </c>
      <c r="E134" s="238" t="s">
        <v>167</v>
      </c>
      <c r="F134" s="239">
        <v>50</v>
      </c>
      <c r="G134" s="238" t="s">
        <v>162</v>
      </c>
      <c r="H134" s="239" t="s">
        <v>163</v>
      </c>
      <c r="I134" s="240">
        <v>0.9489617486338798</v>
      </c>
      <c r="J134" s="240">
        <v>0.772</v>
      </c>
      <c r="K134" s="241" t="s">
        <v>207</v>
      </c>
      <c r="L134" s="241" t="s">
        <v>3</v>
      </c>
      <c r="M134" s="242">
        <v>11840.730351428445</v>
      </c>
      <c r="N134" s="243">
        <v>11748.813679558494</v>
      </c>
      <c r="O134" s="244">
        <f t="shared" si="34"/>
        <v>6.7352181703079905</v>
      </c>
      <c r="P134" s="244">
        <f t="shared" si="34"/>
        <v>7.63324725968239</v>
      </c>
      <c r="Q134" s="244">
        <f aca="true" t="shared" si="35" ref="Q134:Q197">P134-O134</f>
        <v>0.8980290893743996</v>
      </c>
      <c r="R134" s="245">
        <v>152.468614</v>
      </c>
      <c r="S134" s="245">
        <v>155.86801300000002</v>
      </c>
      <c r="T134" s="245">
        <v>161.18501300000003</v>
      </c>
      <c r="U134" s="245">
        <v>151.59101300000003</v>
      </c>
      <c r="V134" s="245">
        <v>152.16601300000002</v>
      </c>
      <c r="W134" s="245">
        <f aca="true" t="shared" si="36" ref="W134:W197">R134-O134</f>
        <v>145.733395829692</v>
      </c>
      <c r="X134" s="245">
        <f aca="true" t="shared" si="37" ref="X134:X197">S134-$P134</f>
        <v>148.23476574031764</v>
      </c>
      <c r="Y134" s="245">
        <f aca="true" t="shared" si="38" ref="Y134:Y197">T134-$P134</f>
        <v>153.55176574031765</v>
      </c>
      <c r="Z134" s="245">
        <f aca="true" t="shared" si="39" ref="Z134:Z197">U134-$P134</f>
        <v>143.95776574031765</v>
      </c>
      <c r="AA134" s="245">
        <f aca="true" t="shared" si="40" ref="AA134:AA197">V134-$P134</f>
        <v>144.53276574031764</v>
      </c>
      <c r="AB134" s="130">
        <f aca="true" t="shared" si="41" ref="AB134:AB197">X134-W134</f>
        <v>2.501369910625641</v>
      </c>
      <c r="AC134" s="130">
        <f aca="true" t="shared" si="42" ref="AC134:AC197">Y134-X134</f>
        <v>5.317000000000007</v>
      </c>
      <c r="AD134" s="130">
        <f aca="true" t="shared" si="43" ref="AD134:AD197">Z134-Y134</f>
        <v>-9.593999999999994</v>
      </c>
      <c r="AE134" s="130">
        <f aca="true" t="shared" si="44" ref="AE134:AE197">AA134-Z134</f>
        <v>0.5749999999999886</v>
      </c>
      <c r="AF134" s="130">
        <f aca="true" t="shared" si="45" ref="AF134:AF197">X134-$W134</f>
        <v>2.501369910625641</v>
      </c>
      <c r="AG134" s="130">
        <f aca="true" t="shared" si="46" ref="AG134:AG197">Y134-$W134</f>
        <v>7.818369910625648</v>
      </c>
      <c r="AH134" s="130">
        <f aca="true" t="shared" si="47" ref="AH134:AH197">Z134-$W134</f>
        <v>-1.7756300893743457</v>
      </c>
      <c r="AI134" s="130">
        <f aca="true" t="shared" si="48" ref="AI134:AI197">AA134-$W134</f>
        <v>-1.2006300893743571</v>
      </c>
    </row>
    <row r="135" spans="1:35" ht="15">
      <c r="A135" s="237">
        <v>142</v>
      </c>
      <c r="B135" s="238" t="s">
        <v>364</v>
      </c>
      <c r="C135" s="239">
        <v>3</v>
      </c>
      <c r="D135" s="238" t="s">
        <v>262</v>
      </c>
      <c r="E135" s="238" t="s">
        <v>167</v>
      </c>
      <c r="F135" s="239">
        <v>50</v>
      </c>
      <c r="G135" s="238" t="s">
        <v>162</v>
      </c>
      <c r="H135" s="239" t="s">
        <v>163</v>
      </c>
      <c r="I135" s="240">
        <v>0.9877595628415301</v>
      </c>
      <c r="J135" s="240">
        <v>0.634</v>
      </c>
      <c r="K135" s="241" t="s">
        <v>164</v>
      </c>
      <c r="L135" s="241" t="s">
        <v>3</v>
      </c>
      <c r="M135" s="242">
        <v>11811.652152231725</v>
      </c>
      <c r="N135" s="243">
        <v>11719.961207256552</v>
      </c>
      <c r="O135" s="244">
        <f t="shared" si="34"/>
        <v>7.879110198542968</v>
      </c>
      <c r="P135" s="244">
        <f t="shared" si="34"/>
        <v>8.929658225015363</v>
      </c>
      <c r="Q135" s="244">
        <f t="shared" si="35"/>
        <v>1.050548026472395</v>
      </c>
      <c r="R135" s="245">
        <v>148.73658700000001</v>
      </c>
      <c r="S135" s="245">
        <v>152.106049</v>
      </c>
      <c r="T135" s="245">
        <v>152.011049</v>
      </c>
      <c r="U135" s="245">
        <v>148.032049</v>
      </c>
      <c r="V135" s="245">
        <v>148.866049</v>
      </c>
      <c r="W135" s="245">
        <f t="shared" si="36"/>
        <v>140.85747680145704</v>
      </c>
      <c r="X135" s="245">
        <f t="shared" si="37"/>
        <v>143.17639077498464</v>
      </c>
      <c r="Y135" s="245">
        <f t="shared" si="38"/>
        <v>143.08139077498464</v>
      </c>
      <c r="Z135" s="245">
        <f t="shared" si="39"/>
        <v>139.10239077498463</v>
      </c>
      <c r="AA135" s="245">
        <f t="shared" si="40"/>
        <v>139.93639077498463</v>
      </c>
      <c r="AB135" s="130">
        <f t="shared" si="41"/>
        <v>2.3189139735276</v>
      </c>
      <c r="AC135" s="130">
        <f t="shared" si="42"/>
        <v>-0.09499999999999886</v>
      </c>
      <c r="AD135" s="130">
        <f t="shared" si="43"/>
        <v>-3.9790000000000134</v>
      </c>
      <c r="AE135" s="130">
        <f t="shared" si="44"/>
        <v>0.8340000000000032</v>
      </c>
      <c r="AF135" s="130">
        <f t="shared" si="45"/>
        <v>2.3189139735276</v>
      </c>
      <c r="AG135" s="130">
        <f t="shared" si="46"/>
        <v>2.2239139735276012</v>
      </c>
      <c r="AH135" s="130">
        <f t="shared" si="47"/>
        <v>-1.7550860264724122</v>
      </c>
      <c r="AI135" s="130">
        <f t="shared" si="48"/>
        <v>-0.921086026472409</v>
      </c>
    </row>
    <row r="136" spans="1:35" ht="15">
      <c r="A136" s="237">
        <v>965</v>
      </c>
      <c r="B136" s="238" t="s">
        <v>358</v>
      </c>
      <c r="C136" s="239">
        <v>42</v>
      </c>
      <c r="D136" s="238" t="s">
        <v>233</v>
      </c>
      <c r="E136" s="238" t="s">
        <v>59</v>
      </c>
      <c r="F136" s="239">
        <v>50</v>
      </c>
      <c r="G136" s="238" t="s">
        <v>162</v>
      </c>
      <c r="H136" s="239" t="s">
        <v>163</v>
      </c>
      <c r="I136" s="240">
        <v>0.9552459016393443</v>
      </c>
      <c r="J136" s="240">
        <v>0.62</v>
      </c>
      <c r="K136" s="241" t="s">
        <v>164</v>
      </c>
      <c r="L136" s="241" t="s">
        <v>3</v>
      </c>
      <c r="M136" s="242">
        <v>10768.28555401425</v>
      </c>
      <c r="N136" s="243">
        <v>10684.694006829759</v>
      </c>
      <c r="O136" s="244">
        <f t="shared" si="34"/>
        <v>8.331262202795196</v>
      </c>
      <c r="P136" s="244">
        <f t="shared" si="34"/>
        <v>9.442097163167888</v>
      </c>
      <c r="Q136" s="244">
        <f t="shared" si="35"/>
        <v>1.1108349603726921</v>
      </c>
      <c r="R136" s="245">
        <v>134.409128</v>
      </c>
      <c r="S136" s="245">
        <v>137.648255</v>
      </c>
      <c r="T136" s="245">
        <v>135.942255</v>
      </c>
      <c r="U136" s="245">
        <v>133.772255</v>
      </c>
      <c r="V136" s="245">
        <v>134.146255</v>
      </c>
      <c r="W136" s="245">
        <f t="shared" si="36"/>
        <v>126.07786579720481</v>
      </c>
      <c r="X136" s="245">
        <f t="shared" si="37"/>
        <v>128.20615783683212</v>
      </c>
      <c r="Y136" s="245">
        <f t="shared" si="38"/>
        <v>126.5001578368321</v>
      </c>
      <c r="Z136" s="245">
        <f t="shared" si="39"/>
        <v>124.33015783683211</v>
      </c>
      <c r="AA136" s="245">
        <f t="shared" si="40"/>
        <v>124.70415783683211</v>
      </c>
      <c r="AB136" s="130">
        <f t="shared" si="41"/>
        <v>2.1282920396273113</v>
      </c>
      <c r="AC136" s="130">
        <f t="shared" si="42"/>
        <v>-1.7060000000000173</v>
      </c>
      <c r="AD136" s="130">
        <f t="shared" si="43"/>
        <v>-2.1699999999999875</v>
      </c>
      <c r="AE136" s="130">
        <f t="shared" si="44"/>
        <v>0.3739999999999952</v>
      </c>
      <c r="AF136" s="130">
        <f t="shared" si="45"/>
        <v>2.1282920396273113</v>
      </c>
      <c r="AG136" s="130">
        <f t="shared" si="46"/>
        <v>0.422292039627294</v>
      </c>
      <c r="AH136" s="130">
        <f t="shared" si="47"/>
        <v>-1.7477079603726935</v>
      </c>
      <c r="AI136" s="130">
        <f t="shared" si="48"/>
        <v>-1.3737079603726983</v>
      </c>
    </row>
    <row r="137" spans="1:35" ht="15">
      <c r="A137" s="237">
        <v>351</v>
      </c>
      <c r="B137" s="238" t="s">
        <v>343</v>
      </c>
      <c r="C137" s="239">
        <v>67</v>
      </c>
      <c r="D137" s="238" t="s">
        <v>199</v>
      </c>
      <c r="E137" s="238" t="s">
        <v>61</v>
      </c>
      <c r="F137" s="239">
        <v>120</v>
      </c>
      <c r="G137" s="238" t="s">
        <v>162</v>
      </c>
      <c r="H137" s="239" t="s">
        <v>163</v>
      </c>
      <c r="I137" s="240">
        <v>0.9210382513661202</v>
      </c>
      <c r="J137" s="240">
        <v>0.35</v>
      </c>
      <c r="K137" s="241" t="s">
        <v>164</v>
      </c>
      <c r="L137" s="241" t="s">
        <v>4</v>
      </c>
      <c r="M137" s="242">
        <v>10066.299759300091</v>
      </c>
      <c r="N137" s="243">
        <v>10066.299759300091</v>
      </c>
      <c r="O137" s="244">
        <f t="shared" si="34"/>
        <v>15.306361424177473</v>
      </c>
      <c r="P137" s="244">
        <f t="shared" si="34"/>
        <v>17.3472096140678</v>
      </c>
      <c r="Q137" s="244">
        <f t="shared" si="35"/>
        <v>2.040848189890328</v>
      </c>
      <c r="R137" s="245">
        <v>155.916</v>
      </c>
      <c r="S137" s="245">
        <v>159.04500000000002</v>
      </c>
      <c r="T137" s="245">
        <v>160.84300000000002</v>
      </c>
      <c r="U137" s="245">
        <v>156.24099999999999</v>
      </c>
      <c r="V137" s="245">
        <v>156.303</v>
      </c>
      <c r="W137" s="245">
        <f t="shared" si="36"/>
        <v>140.60963857582252</v>
      </c>
      <c r="X137" s="245">
        <f t="shared" si="37"/>
        <v>141.69779038593222</v>
      </c>
      <c r="Y137" s="245">
        <f t="shared" si="38"/>
        <v>143.49579038593222</v>
      </c>
      <c r="Z137" s="245">
        <f t="shared" si="39"/>
        <v>138.8937903859322</v>
      </c>
      <c r="AA137" s="245">
        <f t="shared" si="40"/>
        <v>138.9557903859322</v>
      </c>
      <c r="AB137" s="130">
        <f t="shared" si="41"/>
        <v>1.0881518101097072</v>
      </c>
      <c r="AC137" s="130">
        <f t="shared" si="42"/>
        <v>1.7980000000000018</v>
      </c>
      <c r="AD137" s="130">
        <f t="shared" si="43"/>
        <v>-4.602000000000032</v>
      </c>
      <c r="AE137" s="130">
        <f t="shared" si="44"/>
        <v>0.06200000000001182</v>
      </c>
      <c r="AF137" s="130">
        <f t="shared" si="45"/>
        <v>1.0881518101097072</v>
      </c>
      <c r="AG137" s="130">
        <f t="shared" si="46"/>
        <v>2.886151810109709</v>
      </c>
      <c r="AH137" s="130">
        <f t="shared" si="47"/>
        <v>-1.7158481898903233</v>
      </c>
      <c r="AI137" s="130">
        <f t="shared" si="48"/>
        <v>-1.6538481898903115</v>
      </c>
    </row>
    <row r="138" spans="1:35" ht="15">
      <c r="A138" s="237">
        <v>522</v>
      </c>
      <c r="B138" s="238" t="s">
        <v>344</v>
      </c>
      <c r="C138" s="239">
        <v>67</v>
      </c>
      <c r="D138" s="238" t="s">
        <v>199</v>
      </c>
      <c r="E138" s="238" t="s">
        <v>61</v>
      </c>
      <c r="F138" s="239">
        <v>135</v>
      </c>
      <c r="G138" s="238" t="s">
        <v>162</v>
      </c>
      <c r="H138" s="239" t="s">
        <v>163</v>
      </c>
      <c r="I138" s="240">
        <v>0.8959117587532888</v>
      </c>
      <c r="J138" s="240">
        <v>0.305</v>
      </c>
      <c r="K138" s="241" t="s">
        <v>164</v>
      </c>
      <c r="L138" s="241" t="s">
        <v>4</v>
      </c>
      <c r="M138" s="242">
        <v>11519.267568937197</v>
      </c>
      <c r="N138" s="243">
        <v>11519.267568937197</v>
      </c>
      <c r="O138" s="244">
        <f t="shared" si="34"/>
        <v>18.05729110315038</v>
      </c>
      <c r="P138" s="244">
        <f t="shared" si="34"/>
        <v>20.464929916903763</v>
      </c>
      <c r="Q138" s="244">
        <f t="shared" si="35"/>
        <v>2.4076388137533833</v>
      </c>
      <c r="R138" s="245">
        <v>159.059</v>
      </c>
      <c r="S138" s="245">
        <v>162.22400000000002</v>
      </c>
      <c r="T138" s="245">
        <v>163.425</v>
      </c>
      <c r="U138" s="245">
        <v>159.769</v>
      </c>
      <c r="V138" s="245">
        <v>159.887</v>
      </c>
      <c r="W138" s="245">
        <f t="shared" si="36"/>
        <v>141.0017088968496</v>
      </c>
      <c r="X138" s="245">
        <f t="shared" si="37"/>
        <v>141.75907008309625</v>
      </c>
      <c r="Y138" s="245">
        <f t="shared" si="38"/>
        <v>142.96007008309624</v>
      </c>
      <c r="Z138" s="245">
        <f t="shared" si="39"/>
        <v>139.30407008309624</v>
      </c>
      <c r="AA138" s="245">
        <f t="shared" si="40"/>
        <v>139.42207008309623</v>
      </c>
      <c r="AB138" s="130">
        <f t="shared" si="41"/>
        <v>0.7573611862466407</v>
      </c>
      <c r="AC138" s="130">
        <f t="shared" si="42"/>
        <v>1.2009999999999934</v>
      </c>
      <c r="AD138" s="130">
        <f t="shared" si="43"/>
        <v>-3.656000000000006</v>
      </c>
      <c r="AE138" s="130">
        <f t="shared" si="44"/>
        <v>0.117999999999995</v>
      </c>
      <c r="AF138" s="130">
        <f t="shared" si="45"/>
        <v>0.7573611862466407</v>
      </c>
      <c r="AG138" s="130">
        <f t="shared" si="46"/>
        <v>1.9583611862466341</v>
      </c>
      <c r="AH138" s="130">
        <f t="shared" si="47"/>
        <v>-1.6976388137533718</v>
      </c>
      <c r="AI138" s="130">
        <f t="shared" si="48"/>
        <v>-1.5796388137533768</v>
      </c>
    </row>
    <row r="139" spans="1:35" ht="15">
      <c r="A139" s="237">
        <v>712</v>
      </c>
      <c r="B139" s="238" t="s">
        <v>362</v>
      </c>
      <c r="C139" s="239">
        <v>22</v>
      </c>
      <c r="D139" s="238" t="s">
        <v>191</v>
      </c>
      <c r="E139" s="238" t="s">
        <v>167</v>
      </c>
      <c r="F139" s="239">
        <v>99</v>
      </c>
      <c r="G139" s="238" t="s">
        <v>162</v>
      </c>
      <c r="H139" s="239" t="s">
        <v>163</v>
      </c>
      <c r="I139" s="240">
        <v>0.8446762709057791</v>
      </c>
      <c r="J139" s="240">
        <v>0.64</v>
      </c>
      <c r="K139" s="241" t="s">
        <v>164</v>
      </c>
      <c r="L139" s="241" t="s">
        <v>3</v>
      </c>
      <c r="M139" s="242">
        <v>14816.421648185502</v>
      </c>
      <c r="N139" s="243">
        <v>14816.421648185502</v>
      </c>
      <c r="O139" s="244">
        <f t="shared" si="34"/>
        <v>9.1274068100682</v>
      </c>
      <c r="P139" s="244">
        <f t="shared" si="34"/>
        <v>10.34439438474396</v>
      </c>
      <c r="Q139" s="244">
        <f t="shared" si="35"/>
        <v>1.2169875746757608</v>
      </c>
      <c r="R139" s="245">
        <v>131.70177099999998</v>
      </c>
      <c r="S139" s="245">
        <v>135.08987000000002</v>
      </c>
      <c r="T139" s="245">
        <v>130.27087</v>
      </c>
      <c r="U139" s="245">
        <v>131.27787</v>
      </c>
      <c r="V139" s="245">
        <v>131.64387</v>
      </c>
      <c r="W139" s="245">
        <f t="shared" si="36"/>
        <v>122.57436418993179</v>
      </c>
      <c r="X139" s="245">
        <f t="shared" si="37"/>
        <v>124.74547561525605</v>
      </c>
      <c r="Y139" s="245">
        <f t="shared" si="38"/>
        <v>119.92647561525604</v>
      </c>
      <c r="Z139" s="245">
        <f t="shared" si="39"/>
        <v>120.93347561525604</v>
      </c>
      <c r="AA139" s="245">
        <f t="shared" si="40"/>
        <v>121.29947561525603</v>
      </c>
      <c r="AB139" s="130">
        <f t="shared" si="41"/>
        <v>2.17111142532427</v>
      </c>
      <c r="AC139" s="130">
        <f t="shared" si="42"/>
        <v>-4.819000000000017</v>
      </c>
      <c r="AD139" s="130">
        <f t="shared" si="43"/>
        <v>1.007000000000005</v>
      </c>
      <c r="AE139" s="130">
        <f t="shared" si="44"/>
        <v>0.36599999999998545</v>
      </c>
      <c r="AF139" s="130">
        <f t="shared" si="45"/>
        <v>2.17111142532427</v>
      </c>
      <c r="AG139" s="130">
        <f t="shared" si="46"/>
        <v>-2.647888574675747</v>
      </c>
      <c r="AH139" s="130">
        <f t="shared" si="47"/>
        <v>-1.640888574675742</v>
      </c>
      <c r="AI139" s="130">
        <f t="shared" si="48"/>
        <v>-1.2748885746757566</v>
      </c>
    </row>
    <row r="140" spans="1:35" ht="15">
      <c r="A140" s="237">
        <v>305</v>
      </c>
      <c r="B140" s="238" t="s">
        <v>336</v>
      </c>
      <c r="C140" s="239">
        <v>53</v>
      </c>
      <c r="D140" s="238" t="s">
        <v>272</v>
      </c>
      <c r="E140" s="238" t="s">
        <v>67</v>
      </c>
      <c r="F140" s="239">
        <v>61</v>
      </c>
      <c r="G140" s="238" t="s">
        <v>162</v>
      </c>
      <c r="H140" s="239" t="s">
        <v>163</v>
      </c>
      <c r="I140" s="240">
        <v>0.9763952342560244</v>
      </c>
      <c r="J140" s="240">
        <v>0.715</v>
      </c>
      <c r="K140" s="241" t="s">
        <v>207</v>
      </c>
      <c r="L140" s="241" t="s">
        <v>4</v>
      </c>
      <c r="M140" s="242">
        <v>12555.070545976174</v>
      </c>
      <c r="N140" s="243">
        <v>12457.608627207002</v>
      </c>
      <c r="O140" s="244">
        <f t="shared" si="34"/>
        <v>7.0678281714036615</v>
      </c>
      <c r="P140" s="244">
        <f t="shared" si="34"/>
        <v>8.01020526092415</v>
      </c>
      <c r="Q140" s="244">
        <f t="shared" si="35"/>
        <v>0.9423770895204893</v>
      </c>
      <c r="R140" s="245">
        <v>144.89600000000002</v>
      </c>
      <c r="S140" s="245">
        <v>148.377</v>
      </c>
      <c r="T140" s="245">
        <v>144.981</v>
      </c>
      <c r="U140" s="245">
        <v>144.223</v>
      </c>
      <c r="V140" s="245">
        <v>144.201</v>
      </c>
      <c r="W140" s="245">
        <f t="shared" si="36"/>
        <v>137.82817182859634</v>
      </c>
      <c r="X140" s="245">
        <f t="shared" si="37"/>
        <v>140.36679473907586</v>
      </c>
      <c r="Y140" s="245">
        <f t="shared" si="38"/>
        <v>136.97079473907584</v>
      </c>
      <c r="Z140" s="245">
        <f t="shared" si="39"/>
        <v>136.21279473907586</v>
      </c>
      <c r="AA140" s="245">
        <f t="shared" si="40"/>
        <v>136.19079473907584</v>
      </c>
      <c r="AB140" s="130">
        <f t="shared" si="41"/>
        <v>2.5386229104795177</v>
      </c>
      <c r="AC140" s="130">
        <f t="shared" si="42"/>
        <v>-3.396000000000015</v>
      </c>
      <c r="AD140" s="130">
        <f t="shared" si="43"/>
        <v>-0.7579999999999814</v>
      </c>
      <c r="AE140" s="130">
        <f t="shared" si="44"/>
        <v>-0.02200000000001978</v>
      </c>
      <c r="AF140" s="130">
        <f t="shared" si="45"/>
        <v>2.5386229104795177</v>
      </c>
      <c r="AG140" s="130">
        <f t="shared" si="46"/>
        <v>-0.8573770895204973</v>
      </c>
      <c r="AH140" s="130">
        <f t="shared" si="47"/>
        <v>-1.6153770895204786</v>
      </c>
      <c r="AI140" s="130">
        <f t="shared" si="48"/>
        <v>-1.6373770895204984</v>
      </c>
    </row>
    <row r="141" spans="1:35" ht="15">
      <c r="A141" s="237">
        <v>170</v>
      </c>
      <c r="B141" s="238" t="s">
        <v>342</v>
      </c>
      <c r="C141" s="239">
        <v>30</v>
      </c>
      <c r="D141" s="238" t="s">
        <v>64</v>
      </c>
      <c r="E141" s="238" t="s">
        <v>64</v>
      </c>
      <c r="F141" s="239">
        <v>154</v>
      </c>
      <c r="G141" s="238" t="s">
        <v>162</v>
      </c>
      <c r="H141" s="239" t="s">
        <v>163</v>
      </c>
      <c r="I141" s="240">
        <v>0.9865339578454333</v>
      </c>
      <c r="J141" s="240">
        <v>0.52</v>
      </c>
      <c r="K141" s="241" t="s">
        <v>164</v>
      </c>
      <c r="L141" s="241" t="s">
        <v>5</v>
      </c>
      <c r="M141" s="242">
        <v>27667.515115089045</v>
      </c>
      <c r="N141" s="243">
        <v>27452.739013209168</v>
      </c>
      <c r="O141" s="244">
        <f t="shared" si="34"/>
        <v>9.618388015233242</v>
      </c>
      <c r="P141" s="244">
        <f t="shared" si="34"/>
        <v>10.900839750597676</v>
      </c>
      <c r="Q141" s="244">
        <f t="shared" si="35"/>
        <v>1.2824517353644342</v>
      </c>
      <c r="R141" s="245">
        <v>140.76600000000002</v>
      </c>
      <c r="S141" s="245">
        <v>143.88500000000002</v>
      </c>
      <c r="T141" s="245">
        <v>138.37900000000002</v>
      </c>
      <c r="U141" s="245">
        <v>140.46200000000002</v>
      </c>
      <c r="V141" s="245">
        <v>140.598</v>
      </c>
      <c r="W141" s="245">
        <f t="shared" si="36"/>
        <v>131.14761198476677</v>
      </c>
      <c r="X141" s="245">
        <f t="shared" si="37"/>
        <v>132.98416024940235</v>
      </c>
      <c r="Y141" s="245">
        <f t="shared" si="38"/>
        <v>127.47816024940235</v>
      </c>
      <c r="Z141" s="245">
        <f t="shared" si="39"/>
        <v>129.56116024940235</v>
      </c>
      <c r="AA141" s="245">
        <f t="shared" si="40"/>
        <v>129.69716024940234</v>
      </c>
      <c r="AB141" s="130">
        <f t="shared" si="41"/>
        <v>1.8365482646355815</v>
      </c>
      <c r="AC141" s="130">
        <f t="shared" si="42"/>
        <v>-5.506</v>
      </c>
      <c r="AD141" s="130">
        <f t="shared" si="43"/>
        <v>2.0829999999999984</v>
      </c>
      <c r="AE141" s="130">
        <f t="shared" si="44"/>
        <v>0.13599999999999568</v>
      </c>
      <c r="AF141" s="130">
        <f t="shared" si="45"/>
        <v>1.8365482646355815</v>
      </c>
      <c r="AG141" s="130">
        <f t="shared" si="46"/>
        <v>-3.6694517353644187</v>
      </c>
      <c r="AH141" s="130">
        <f t="shared" si="47"/>
        <v>-1.5864517353644203</v>
      </c>
      <c r="AI141" s="130">
        <f t="shared" si="48"/>
        <v>-1.4504517353644246</v>
      </c>
    </row>
    <row r="142" spans="1:35" ht="15">
      <c r="A142" s="237">
        <v>859</v>
      </c>
      <c r="B142" s="238" t="s">
        <v>329</v>
      </c>
      <c r="C142" s="239">
        <v>18</v>
      </c>
      <c r="D142" s="238" t="s">
        <v>69</v>
      </c>
      <c r="E142" s="238" t="s">
        <v>69</v>
      </c>
      <c r="F142" s="239">
        <v>96</v>
      </c>
      <c r="G142" s="238" t="s">
        <v>162</v>
      </c>
      <c r="H142" s="239" t="s">
        <v>163</v>
      </c>
      <c r="I142" s="240">
        <v>0.9265710382513661</v>
      </c>
      <c r="J142" s="240">
        <v>0.32</v>
      </c>
      <c r="K142" s="241" t="s">
        <v>164</v>
      </c>
      <c r="L142" s="241" t="s">
        <v>3</v>
      </c>
      <c r="M142" s="242">
        <v>6719.196163415572</v>
      </c>
      <c r="N142" s="243">
        <v>6667.036699374741</v>
      </c>
      <c r="O142" s="244">
        <f t="shared" si="34"/>
        <v>16.641366131879643</v>
      </c>
      <c r="P142" s="244">
        <f t="shared" si="34"/>
        <v>18.860214949463597</v>
      </c>
      <c r="Q142" s="244">
        <f t="shared" si="35"/>
        <v>2.218848817583954</v>
      </c>
      <c r="R142" s="245">
        <v>152.763326</v>
      </c>
      <c r="S142" s="245">
        <v>156.69411700000003</v>
      </c>
      <c r="T142" s="245">
        <v>152.66411700000003</v>
      </c>
      <c r="U142" s="245">
        <v>153.42611700000003</v>
      </c>
      <c r="V142" s="245">
        <v>153.43611700000002</v>
      </c>
      <c r="W142" s="245">
        <f t="shared" si="36"/>
        <v>136.12195986812037</v>
      </c>
      <c r="X142" s="245">
        <f t="shared" si="37"/>
        <v>137.83390205053644</v>
      </c>
      <c r="Y142" s="245">
        <f t="shared" si="38"/>
        <v>133.80390205053644</v>
      </c>
      <c r="Z142" s="245">
        <f t="shared" si="39"/>
        <v>134.56590205053644</v>
      </c>
      <c r="AA142" s="245">
        <f t="shared" si="40"/>
        <v>134.57590205053643</v>
      </c>
      <c r="AB142" s="130">
        <f t="shared" si="41"/>
        <v>1.7119421824160668</v>
      </c>
      <c r="AC142" s="130">
        <f t="shared" si="42"/>
        <v>-4.030000000000001</v>
      </c>
      <c r="AD142" s="130">
        <f t="shared" si="43"/>
        <v>0.7620000000000005</v>
      </c>
      <c r="AE142" s="130">
        <f t="shared" si="44"/>
        <v>0.009999999999990905</v>
      </c>
      <c r="AF142" s="130">
        <f t="shared" si="45"/>
        <v>1.7119421824160668</v>
      </c>
      <c r="AG142" s="130">
        <f t="shared" si="46"/>
        <v>-2.3180578175839344</v>
      </c>
      <c r="AH142" s="130">
        <f t="shared" si="47"/>
        <v>-1.556057817583934</v>
      </c>
      <c r="AI142" s="130">
        <f t="shared" si="48"/>
        <v>-1.546057817583943</v>
      </c>
    </row>
    <row r="143" spans="1:35" ht="15">
      <c r="A143" s="237">
        <v>558</v>
      </c>
      <c r="B143" s="238" t="s">
        <v>348</v>
      </c>
      <c r="C143" s="239">
        <v>40</v>
      </c>
      <c r="D143" s="238" t="s">
        <v>61</v>
      </c>
      <c r="E143" s="238" t="s">
        <v>61</v>
      </c>
      <c r="F143" s="239">
        <v>150</v>
      </c>
      <c r="G143" s="238" t="s">
        <v>162</v>
      </c>
      <c r="H143" s="239" t="s">
        <v>163</v>
      </c>
      <c r="I143" s="240">
        <v>0.8584881602914389</v>
      </c>
      <c r="J143" s="240">
        <v>0.249</v>
      </c>
      <c r="K143" s="241" t="s">
        <v>164</v>
      </c>
      <c r="L143" s="241" t="s">
        <v>4</v>
      </c>
      <c r="M143" s="242">
        <v>14212.515081907253</v>
      </c>
      <c r="N143" s="243">
        <v>14212.515081907253</v>
      </c>
      <c r="O143" s="244">
        <f t="shared" si="34"/>
        <v>23.08256240209714</v>
      </c>
      <c r="P143" s="244">
        <f t="shared" si="34"/>
        <v>26.160237389043427</v>
      </c>
      <c r="Q143" s="244">
        <f t="shared" si="35"/>
        <v>3.0776749869462883</v>
      </c>
      <c r="R143" s="245">
        <v>166.471</v>
      </c>
      <c r="S143" s="245">
        <v>169.716</v>
      </c>
      <c r="T143" s="245">
        <v>179.94600000000003</v>
      </c>
      <c r="U143" s="245">
        <v>168.041</v>
      </c>
      <c r="V143" s="245">
        <v>167.916</v>
      </c>
      <c r="W143" s="245">
        <f t="shared" si="36"/>
        <v>143.38843759790285</v>
      </c>
      <c r="X143" s="245">
        <f t="shared" si="37"/>
        <v>143.55576261095658</v>
      </c>
      <c r="Y143" s="245">
        <f t="shared" si="38"/>
        <v>153.7857626109566</v>
      </c>
      <c r="Z143" s="245">
        <f t="shared" si="39"/>
        <v>141.88076261095657</v>
      </c>
      <c r="AA143" s="245">
        <f t="shared" si="40"/>
        <v>141.75576261095657</v>
      </c>
      <c r="AB143" s="130">
        <f t="shared" si="41"/>
        <v>0.16732501305372693</v>
      </c>
      <c r="AC143" s="130">
        <f t="shared" si="42"/>
        <v>10.230000000000018</v>
      </c>
      <c r="AD143" s="130">
        <f t="shared" si="43"/>
        <v>-11.90500000000003</v>
      </c>
      <c r="AE143" s="130">
        <f t="shared" si="44"/>
        <v>-0.125</v>
      </c>
      <c r="AF143" s="130">
        <f t="shared" si="45"/>
        <v>0.16732501305372693</v>
      </c>
      <c r="AG143" s="130">
        <f t="shared" si="46"/>
        <v>10.397325013053745</v>
      </c>
      <c r="AH143" s="130">
        <f t="shared" si="47"/>
        <v>-1.5076749869462844</v>
      </c>
      <c r="AI143" s="130">
        <f t="shared" si="48"/>
        <v>-1.6326749869462844</v>
      </c>
    </row>
    <row r="144" spans="1:35" ht="15">
      <c r="A144" s="237">
        <v>163</v>
      </c>
      <c r="B144" s="238" t="s">
        <v>377</v>
      </c>
      <c r="C144" s="239">
        <v>13</v>
      </c>
      <c r="D144" s="238" t="s">
        <v>211</v>
      </c>
      <c r="E144" s="238" t="s">
        <v>60</v>
      </c>
      <c r="F144" s="239">
        <v>50</v>
      </c>
      <c r="G144" s="238" t="s">
        <v>162</v>
      </c>
      <c r="H144" s="239" t="s">
        <v>163</v>
      </c>
      <c r="I144" s="240">
        <v>0.9209836065573771</v>
      </c>
      <c r="J144" s="240">
        <v>0.474</v>
      </c>
      <c r="K144" s="241" t="s">
        <v>164</v>
      </c>
      <c r="L144" s="241" t="s">
        <v>4</v>
      </c>
      <c r="M144" s="242">
        <v>5290.69428651897</v>
      </c>
      <c r="N144" s="243">
        <v>5249.62393053037</v>
      </c>
      <c r="O144" s="244">
        <f t="shared" si="34"/>
        <v>11.302836201046935</v>
      </c>
      <c r="P144" s="244">
        <f t="shared" si="34"/>
        <v>12.80988102785319</v>
      </c>
      <c r="Q144" s="244">
        <f t="shared" si="35"/>
        <v>1.507044826806256</v>
      </c>
      <c r="R144" s="245">
        <v>152.526861</v>
      </c>
      <c r="S144" s="245">
        <v>155.85391700000002</v>
      </c>
      <c r="T144" s="245">
        <v>162.85391700000002</v>
      </c>
      <c r="U144" s="245">
        <v>152.541917</v>
      </c>
      <c r="V144" s="245">
        <v>152.73591699999997</v>
      </c>
      <c r="W144" s="245">
        <f t="shared" si="36"/>
        <v>141.22402479895305</v>
      </c>
      <c r="X144" s="245">
        <f t="shared" si="37"/>
        <v>143.04403597214684</v>
      </c>
      <c r="Y144" s="245">
        <f t="shared" si="38"/>
        <v>150.04403597214684</v>
      </c>
      <c r="Z144" s="245">
        <f t="shared" si="39"/>
        <v>139.73203597214683</v>
      </c>
      <c r="AA144" s="245">
        <f t="shared" si="40"/>
        <v>139.9260359721468</v>
      </c>
      <c r="AB144" s="130">
        <f t="shared" si="41"/>
        <v>1.820011173193791</v>
      </c>
      <c r="AC144" s="130">
        <f t="shared" si="42"/>
        <v>7</v>
      </c>
      <c r="AD144" s="130">
        <f t="shared" si="43"/>
        <v>-10.312000000000012</v>
      </c>
      <c r="AE144" s="130">
        <f t="shared" si="44"/>
        <v>0.19399999999995998</v>
      </c>
      <c r="AF144" s="130">
        <f t="shared" si="45"/>
        <v>1.820011173193791</v>
      </c>
      <c r="AG144" s="130">
        <f t="shared" si="46"/>
        <v>8.820011173193791</v>
      </c>
      <c r="AH144" s="130">
        <f t="shared" si="47"/>
        <v>-1.491988826806221</v>
      </c>
      <c r="AI144" s="130">
        <f t="shared" si="48"/>
        <v>-1.297988826806261</v>
      </c>
    </row>
    <row r="145" spans="1:35" ht="15">
      <c r="A145" s="237">
        <v>520</v>
      </c>
      <c r="B145" s="238" t="s">
        <v>349</v>
      </c>
      <c r="C145" s="239">
        <v>40</v>
      </c>
      <c r="D145" s="238" t="s">
        <v>61</v>
      </c>
      <c r="E145" s="238" t="s">
        <v>61</v>
      </c>
      <c r="F145" s="239">
        <v>245</v>
      </c>
      <c r="G145" s="238" t="s">
        <v>162</v>
      </c>
      <c r="H145" s="239" t="s">
        <v>163</v>
      </c>
      <c r="I145" s="240">
        <v>0.9218913795026207</v>
      </c>
      <c r="J145" s="240">
        <v>0.456</v>
      </c>
      <c r="K145" s="241" t="s">
        <v>164</v>
      </c>
      <c r="L145" s="241" t="s">
        <v>4</v>
      </c>
      <c r="M145" s="242">
        <v>29003.896149871234</v>
      </c>
      <c r="N145" s="243">
        <v>29003.896149871234</v>
      </c>
      <c r="O145" s="244">
        <f t="shared" si="34"/>
        <v>11.737431718855564</v>
      </c>
      <c r="P145" s="244">
        <f t="shared" si="34"/>
        <v>13.302422614702975</v>
      </c>
      <c r="Q145" s="244">
        <f t="shared" si="35"/>
        <v>1.5649908958474104</v>
      </c>
      <c r="R145" s="245">
        <v>150.038648</v>
      </c>
      <c r="S145" s="245">
        <v>153.14797000000002</v>
      </c>
      <c r="T145" s="245">
        <v>153.88597</v>
      </c>
      <c r="U145" s="245">
        <v>150.13597</v>
      </c>
      <c r="V145" s="245">
        <v>150.15997</v>
      </c>
      <c r="W145" s="245">
        <f t="shared" si="36"/>
        <v>138.30121628114443</v>
      </c>
      <c r="X145" s="245">
        <f t="shared" si="37"/>
        <v>139.84554738529704</v>
      </c>
      <c r="Y145" s="245">
        <f t="shared" si="38"/>
        <v>140.583547385297</v>
      </c>
      <c r="Z145" s="245">
        <f t="shared" si="39"/>
        <v>136.833547385297</v>
      </c>
      <c r="AA145" s="245">
        <f t="shared" si="40"/>
        <v>136.857547385297</v>
      </c>
      <c r="AB145" s="130">
        <f t="shared" si="41"/>
        <v>1.5443311041526044</v>
      </c>
      <c r="AC145" s="130">
        <f t="shared" si="42"/>
        <v>0.7379999999999711</v>
      </c>
      <c r="AD145" s="130">
        <f t="shared" si="43"/>
        <v>-3.75</v>
      </c>
      <c r="AE145" s="130">
        <f t="shared" si="44"/>
        <v>0.02400000000000091</v>
      </c>
      <c r="AF145" s="130">
        <f t="shared" si="45"/>
        <v>1.5443311041526044</v>
      </c>
      <c r="AG145" s="130">
        <f t="shared" si="46"/>
        <v>2.2823311041525756</v>
      </c>
      <c r="AH145" s="130">
        <f t="shared" si="47"/>
        <v>-1.4676688958474244</v>
      </c>
      <c r="AI145" s="130">
        <f t="shared" si="48"/>
        <v>-1.4436688958474235</v>
      </c>
    </row>
    <row r="146" spans="1:35" ht="15">
      <c r="A146" s="237">
        <v>774</v>
      </c>
      <c r="B146" s="238" t="s">
        <v>335</v>
      </c>
      <c r="C146" s="239">
        <v>59</v>
      </c>
      <c r="D146" s="238" t="s">
        <v>70</v>
      </c>
      <c r="E146" s="238" t="s">
        <v>70</v>
      </c>
      <c r="F146" s="239">
        <v>195</v>
      </c>
      <c r="G146" s="238" t="s">
        <v>162</v>
      </c>
      <c r="H146" s="239" t="s">
        <v>163</v>
      </c>
      <c r="I146" s="240">
        <v>0.8582597730138714</v>
      </c>
      <c r="J146" s="240">
        <v>0.656</v>
      </c>
      <c r="K146" s="241" t="s">
        <v>164</v>
      </c>
      <c r="L146" s="241" t="s">
        <v>5</v>
      </c>
      <c r="M146" s="242">
        <v>37214.0151817814</v>
      </c>
      <c r="N146" s="243">
        <v>36891.84993849337</v>
      </c>
      <c r="O146" s="244">
        <f aca="true" t="shared" si="49" ref="O146:P165">O$3/30.4/$I146/$J146</f>
        <v>8.763852884847886</v>
      </c>
      <c r="P146" s="244">
        <f t="shared" si="49"/>
        <v>9.932366602827603</v>
      </c>
      <c r="Q146" s="244">
        <f t="shared" si="35"/>
        <v>1.1685137179797174</v>
      </c>
      <c r="R146" s="245">
        <v>153.36200000000002</v>
      </c>
      <c r="S146" s="245">
        <v>156.954</v>
      </c>
      <c r="T146" s="245">
        <v>158.14300000000003</v>
      </c>
      <c r="U146" s="245">
        <v>153.07000000000002</v>
      </c>
      <c r="V146" s="245">
        <v>153.031</v>
      </c>
      <c r="W146" s="245">
        <f t="shared" si="36"/>
        <v>144.59814711515213</v>
      </c>
      <c r="X146" s="245">
        <f t="shared" si="37"/>
        <v>147.0216333971724</v>
      </c>
      <c r="Y146" s="245">
        <f t="shared" si="38"/>
        <v>148.21063339717242</v>
      </c>
      <c r="Z146" s="245">
        <f t="shared" si="39"/>
        <v>143.1376333971724</v>
      </c>
      <c r="AA146" s="245">
        <f t="shared" si="40"/>
        <v>143.0986333971724</v>
      </c>
      <c r="AB146" s="130">
        <f t="shared" si="41"/>
        <v>2.4234862820202636</v>
      </c>
      <c r="AC146" s="130">
        <f t="shared" si="42"/>
        <v>1.1890000000000214</v>
      </c>
      <c r="AD146" s="130">
        <f t="shared" si="43"/>
        <v>-5.0730000000000075</v>
      </c>
      <c r="AE146" s="130">
        <f t="shared" si="44"/>
        <v>-0.03900000000001569</v>
      </c>
      <c r="AF146" s="130">
        <f t="shared" si="45"/>
        <v>2.4234862820202636</v>
      </c>
      <c r="AG146" s="130">
        <f t="shared" si="46"/>
        <v>3.612486282020285</v>
      </c>
      <c r="AH146" s="130">
        <f t="shared" si="47"/>
        <v>-1.4605137179797225</v>
      </c>
      <c r="AI146" s="130">
        <f t="shared" si="48"/>
        <v>-1.4995137179797382</v>
      </c>
    </row>
    <row r="147" spans="1:35" ht="15">
      <c r="A147" s="237">
        <v>120</v>
      </c>
      <c r="B147" s="238" t="s">
        <v>350</v>
      </c>
      <c r="C147" s="239">
        <v>67</v>
      </c>
      <c r="D147" s="238" t="s">
        <v>199</v>
      </c>
      <c r="E147" s="238" t="s">
        <v>61</v>
      </c>
      <c r="F147" s="239">
        <v>110</v>
      </c>
      <c r="G147" s="238" t="s">
        <v>162</v>
      </c>
      <c r="H147" s="239" t="s">
        <v>163</v>
      </c>
      <c r="I147" s="240">
        <v>0.8731495280675609</v>
      </c>
      <c r="J147" s="240">
        <v>0.386</v>
      </c>
      <c r="K147" s="241" t="s">
        <v>164</v>
      </c>
      <c r="L147" s="241" t="s">
        <v>3</v>
      </c>
      <c r="M147" s="242">
        <v>9169.87525031833</v>
      </c>
      <c r="N147" s="243">
        <v>9169.87525031833</v>
      </c>
      <c r="O147" s="244">
        <f t="shared" si="49"/>
        <v>14.6400226006458</v>
      </c>
      <c r="P147" s="244">
        <f t="shared" si="49"/>
        <v>16.59202561406524</v>
      </c>
      <c r="Q147" s="244">
        <f t="shared" si="35"/>
        <v>1.9520030134194393</v>
      </c>
      <c r="R147" s="245">
        <v>163.65165299999998</v>
      </c>
      <c r="S147" s="245">
        <v>167.031305</v>
      </c>
      <c r="T147" s="245">
        <v>170.769305</v>
      </c>
      <c r="U147" s="245">
        <v>164.145305</v>
      </c>
      <c r="V147" s="245">
        <v>164.36230500000002</v>
      </c>
      <c r="W147" s="245">
        <f t="shared" si="36"/>
        <v>149.01163039935417</v>
      </c>
      <c r="X147" s="245">
        <f t="shared" si="37"/>
        <v>150.43927938593475</v>
      </c>
      <c r="Y147" s="245">
        <f t="shared" si="38"/>
        <v>154.17727938593475</v>
      </c>
      <c r="Z147" s="245">
        <f t="shared" si="39"/>
        <v>147.55327938593476</v>
      </c>
      <c r="AA147" s="245">
        <f t="shared" si="40"/>
        <v>147.77027938593477</v>
      </c>
      <c r="AB147" s="130">
        <f t="shared" si="41"/>
        <v>1.4276489865805786</v>
      </c>
      <c r="AC147" s="130">
        <f t="shared" si="42"/>
        <v>3.7379999999999995</v>
      </c>
      <c r="AD147" s="130">
        <f t="shared" si="43"/>
        <v>-6.623999999999995</v>
      </c>
      <c r="AE147" s="130">
        <f t="shared" si="44"/>
        <v>0.21700000000001296</v>
      </c>
      <c r="AF147" s="130">
        <f t="shared" si="45"/>
        <v>1.4276489865805786</v>
      </c>
      <c r="AG147" s="130">
        <f t="shared" si="46"/>
        <v>5.165648986580578</v>
      </c>
      <c r="AH147" s="130">
        <f t="shared" si="47"/>
        <v>-1.458351013419417</v>
      </c>
      <c r="AI147" s="130">
        <f t="shared" si="48"/>
        <v>-1.2413510134194041</v>
      </c>
    </row>
    <row r="148" spans="1:35" ht="15">
      <c r="A148" s="237">
        <v>378</v>
      </c>
      <c r="B148" s="238" t="s">
        <v>341</v>
      </c>
      <c r="C148" s="239">
        <v>61</v>
      </c>
      <c r="D148" s="238" t="s">
        <v>173</v>
      </c>
      <c r="E148" s="238" t="s">
        <v>167</v>
      </c>
      <c r="F148" s="239">
        <v>37</v>
      </c>
      <c r="G148" s="238" t="s">
        <v>168</v>
      </c>
      <c r="H148" s="239" t="s">
        <v>163</v>
      </c>
      <c r="I148" s="240">
        <v>0.9288879042977404</v>
      </c>
      <c r="J148" s="240">
        <v>0.615</v>
      </c>
      <c r="K148" s="241" t="s">
        <v>164</v>
      </c>
      <c r="L148" s="241" t="s">
        <v>5</v>
      </c>
      <c r="M148" s="242">
        <v>6955.575724742113</v>
      </c>
      <c r="N148" s="243">
        <v>6901.581304416462</v>
      </c>
      <c r="O148" s="244">
        <f t="shared" si="49"/>
        <v>8.637324815765133</v>
      </c>
      <c r="P148" s="244">
        <f t="shared" si="49"/>
        <v>9.788968124533818</v>
      </c>
      <c r="Q148" s="244">
        <f t="shared" si="35"/>
        <v>1.1516433087686853</v>
      </c>
      <c r="R148" s="245">
        <v>158.297</v>
      </c>
      <c r="S148" s="245">
        <v>161.886</v>
      </c>
      <c r="T148" s="245">
        <v>158.258</v>
      </c>
      <c r="U148" s="245">
        <v>158.012</v>
      </c>
      <c r="V148" s="245">
        <v>158.17000000000002</v>
      </c>
      <c r="W148" s="245">
        <f t="shared" si="36"/>
        <v>149.65967518423486</v>
      </c>
      <c r="X148" s="245">
        <f t="shared" si="37"/>
        <v>152.09703187546617</v>
      </c>
      <c r="Y148" s="245">
        <f t="shared" si="38"/>
        <v>148.4690318754662</v>
      </c>
      <c r="Z148" s="245">
        <f t="shared" si="39"/>
        <v>148.22303187546618</v>
      </c>
      <c r="AA148" s="245">
        <f t="shared" si="40"/>
        <v>148.3810318754662</v>
      </c>
      <c r="AB148" s="130">
        <f t="shared" si="41"/>
        <v>2.437356691231315</v>
      </c>
      <c r="AC148" s="130">
        <f t="shared" si="42"/>
        <v>-3.627999999999986</v>
      </c>
      <c r="AD148" s="130">
        <f t="shared" si="43"/>
        <v>-0.24600000000000932</v>
      </c>
      <c r="AE148" s="130">
        <f t="shared" si="44"/>
        <v>0.15800000000001546</v>
      </c>
      <c r="AF148" s="130">
        <f t="shared" si="45"/>
        <v>2.437356691231315</v>
      </c>
      <c r="AG148" s="130">
        <f t="shared" si="46"/>
        <v>-1.1906433087686707</v>
      </c>
      <c r="AH148" s="130">
        <f t="shared" si="47"/>
        <v>-1.43664330876868</v>
      </c>
      <c r="AI148" s="130">
        <f t="shared" si="48"/>
        <v>-1.2786433087686646</v>
      </c>
    </row>
    <row r="149" spans="1:35" ht="15">
      <c r="A149" s="237">
        <v>949</v>
      </c>
      <c r="B149" s="238" t="s">
        <v>340</v>
      </c>
      <c r="C149" s="239">
        <v>13</v>
      </c>
      <c r="D149" s="238" t="s">
        <v>211</v>
      </c>
      <c r="E149" s="238" t="s">
        <v>60</v>
      </c>
      <c r="F149" s="239">
        <v>57</v>
      </c>
      <c r="G149" s="238" t="s">
        <v>162</v>
      </c>
      <c r="H149" s="239" t="s">
        <v>163</v>
      </c>
      <c r="I149" s="240">
        <v>0.7594669734445403</v>
      </c>
      <c r="J149" s="240">
        <v>0.634</v>
      </c>
      <c r="K149" s="241" t="s">
        <v>164</v>
      </c>
      <c r="L149" s="241" t="s">
        <v>3</v>
      </c>
      <c r="M149" s="242">
        <v>7838.072985565402</v>
      </c>
      <c r="N149" s="243">
        <v>7838.072985565402</v>
      </c>
      <c r="O149" s="244">
        <f t="shared" si="49"/>
        <v>10.247537703970176</v>
      </c>
      <c r="P149" s="244">
        <f t="shared" si="49"/>
        <v>11.613876064499532</v>
      </c>
      <c r="Q149" s="244">
        <f t="shared" si="35"/>
        <v>1.3663383605293564</v>
      </c>
      <c r="R149" s="245">
        <v>172.860001</v>
      </c>
      <c r="S149" s="245">
        <v>176.760051</v>
      </c>
      <c r="T149" s="245">
        <v>178.800051</v>
      </c>
      <c r="U149" s="245">
        <v>172.80405100000002</v>
      </c>
      <c r="V149" s="245">
        <v>173.010051</v>
      </c>
      <c r="W149" s="245">
        <f t="shared" si="36"/>
        <v>162.61246329602983</v>
      </c>
      <c r="X149" s="245">
        <f t="shared" si="37"/>
        <v>165.14617493550048</v>
      </c>
      <c r="Y149" s="245">
        <f t="shared" si="38"/>
        <v>167.18617493550047</v>
      </c>
      <c r="Z149" s="245">
        <f t="shared" si="39"/>
        <v>161.1901749355005</v>
      </c>
      <c r="AA149" s="245">
        <f t="shared" si="40"/>
        <v>161.39617493550048</v>
      </c>
      <c r="AB149" s="130">
        <f t="shared" si="41"/>
        <v>2.5337116394706527</v>
      </c>
      <c r="AC149" s="130">
        <f t="shared" si="42"/>
        <v>2.039999999999992</v>
      </c>
      <c r="AD149" s="130">
        <f t="shared" si="43"/>
        <v>-5.995999999999981</v>
      </c>
      <c r="AE149" s="130">
        <f t="shared" si="44"/>
        <v>0.20599999999998886</v>
      </c>
      <c r="AF149" s="130">
        <f t="shared" si="45"/>
        <v>2.5337116394706527</v>
      </c>
      <c r="AG149" s="130">
        <f t="shared" si="46"/>
        <v>4.573711639470645</v>
      </c>
      <c r="AH149" s="130">
        <f t="shared" si="47"/>
        <v>-1.4222883605293362</v>
      </c>
      <c r="AI149" s="130">
        <f t="shared" si="48"/>
        <v>-1.2162883605293473</v>
      </c>
    </row>
    <row r="150" spans="1:35" ht="15">
      <c r="A150" s="237">
        <v>701</v>
      </c>
      <c r="B150" s="238" t="s">
        <v>439</v>
      </c>
      <c r="C150" s="239">
        <v>36</v>
      </c>
      <c r="D150" s="238" t="s">
        <v>405</v>
      </c>
      <c r="E150" s="238" t="s">
        <v>167</v>
      </c>
      <c r="F150" s="239">
        <v>124</v>
      </c>
      <c r="G150" s="238" t="s">
        <v>162</v>
      </c>
      <c r="H150" s="239" t="s">
        <v>163</v>
      </c>
      <c r="I150" s="240">
        <v>0.8245416887008638</v>
      </c>
      <c r="J150" s="240">
        <v>0.563</v>
      </c>
      <c r="K150" s="241" t="s">
        <v>164</v>
      </c>
      <c r="L150" s="241" t="s">
        <v>3</v>
      </c>
      <c r="M150" s="242">
        <v>21031.4692533863</v>
      </c>
      <c r="N150" s="243">
        <v>21031.4692533863</v>
      </c>
      <c r="O150" s="244">
        <f t="shared" si="49"/>
        <v>10.6291041416803</v>
      </c>
      <c r="P150" s="244">
        <f t="shared" si="49"/>
        <v>12.046318027237673</v>
      </c>
      <c r="Q150" s="244">
        <f t="shared" si="35"/>
        <v>1.4172138855573735</v>
      </c>
      <c r="R150" s="245">
        <v>168.626831</v>
      </c>
      <c r="S150" s="245">
        <v>172.457217</v>
      </c>
      <c r="T150" s="245">
        <v>166.92421700000003</v>
      </c>
      <c r="U150" s="245">
        <v>168.695217</v>
      </c>
      <c r="V150" s="245">
        <v>168.99421700000002</v>
      </c>
      <c r="W150" s="245">
        <f t="shared" si="36"/>
        <v>157.9977268583197</v>
      </c>
      <c r="X150" s="245">
        <f t="shared" si="37"/>
        <v>160.41089897276234</v>
      </c>
      <c r="Y150" s="245">
        <f t="shared" si="38"/>
        <v>154.87789897276235</v>
      </c>
      <c r="Z150" s="245">
        <f t="shared" si="39"/>
        <v>156.64889897276234</v>
      </c>
      <c r="AA150" s="245">
        <f t="shared" si="40"/>
        <v>156.94789897276235</v>
      </c>
      <c r="AB150" s="130">
        <f t="shared" si="41"/>
        <v>2.413172114442631</v>
      </c>
      <c r="AC150" s="130">
        <f t="shared" si="42"/>
        <v>-5.532999999999987</v>
      </c>
      <c r="AD150" s="130">
        <f t="shared" si="43"/>
        <v>1.7709999999999866</v>
      </c>
      <c r="AE150" s="130">
        <f t="shared" si="44"/>
        <v>0.2990000000000066</v>
      </c>
      <c r="AF150" s="130">
        <f t="shared" si="45"/>
        <v>2.413172114442631</v>
      </c>
      <c r="AG150" s="130">
        <f t="shared" si="46"/>
        <v>-3.1198278855573562</v>
      </c>
      <c r="AH150" s="130">
        <f t="shared" si="47"/>
        <v>-1.3488278855573697</v>
      </c>
      <c r="AI150" s="130">
        <f t="shared" si="48"/>
        <v>-1.049827885557363</v>
      </c>
    </row>
    <row r="151" spans="1:35" ht="15">
      <c r="A151" s="237">
        <v>821</v>
      </c>
      <c r="B151" s="238" t="s">
        <v>345</v>
      </c>
      <c r="C151" s="239">
        <v>13</v>
      </c>
      <c r="D151" s="238" t="s">
        <v>211</v>
      </c>
      <c r="E151" s="238" t="s">
        <v>60</v>
      </c>
      <c r="F151" s="239">
        <v>154</v>
      </c>
      <c r="G151" s="238" t="s">
        <v>162</v>
      </c>
      <c r="H151" s="239" t="s">
        <v>163</v>
      </c>
      <c r="I151" s="240">
        <v>0.9195053580299481</v>
      </c>
      <c r="J151" s="240">
        <v>0.551</v>
      </c>
      <c r="K151" s="241" t="s">
        <v>164</v>
      </c>
      <c r="L151" s="241" t="s">
        <v>4</v>
      </c>
      <c r="M151" s="242">
        <v>24645.76635550471</v>
      </c>
      <c r="N151" s="243">
        <v>24645.76635550471</v>
      </c>
      <c r="O151" s="244">
        <f t="shared" si="49"/>
        <v>9.738942738514819</v>
      </c>
      <c r="P151" s="244">
        <f t="shared" si="49"/>
        <v>11.037468436983461</v>
      </c>
      <c r="Q151" s="244">
        <f t="shared" si="35"/>
        <v>1.2985256984686426</v>
      </c>
      <c r="R151" s="245">
        <v>147.311</v>
      </c>
      <c r="S151" s="245">
        <v>150.714</v>
      </c>
      <c r="T151" s="245">
        <v>148.874</v>
      </c>
      <c r="U151" s="245">
        <v>147.275</v>
      </c>
      <c r="V151" s="245">
        <v>147.323</v>
      </c>
      <c r="W151" s="245">
        <f t="shared" si="36"/>
        <v>137.57205726148518</v>
      </c>
      <c r="X151" s="245">
        <f t="shared" si="37"/>
        <v>139.67653156301654</v>
      </c>
      <c r="Y151" s="245">
        <f t="shared" si="38"/>
        <v>137.83653156301654</v>
      </c>
      <c r="Z151" s="245">
        <f t="shared" si="39"/>
        <v>136.23753156301655</v>
      </c>
      <c r="AA151" s="245">
        <f t="shared" si="40"/>
        <v>136.28553156301655</v>
      </c>
      <c r="AB151" s="130">
        <f t="shared" si="41"/>
        <v>2.1044743015313543</v>
      </c>
      <c r="AC151" s="130">
        <f t="shared" si="42"/>
        <v>-1.8400000000000034</v>
      </c>
      <c r="AD151" s="130">
        <f t="shared" si="43"/>
        <v>-1.5989999999999895</v>
      </c>
      <c r="AE151" s="130">
        <f t="shared" si="44"/>
        <v>0.04800000000000182</v>
      </c>
      <c r="AF151" s="130">
        <f t="shared" si="45"/>
        <v>2.1044743015313543</v>
      </c>
      <c r="AG151" s="130">
        <f t="shared" si="46"/>
        <v>0.2644743015313509</v>
      </c>
      <c r="AH151" s="130">
        <f t="shared" si="47"/>
        <v>-1.3345256984686387</v>
      </c>
      <c r="AI151" s="130">
        <f t="shared" si="48"/>
        <v>-1.2865256984686368</v>
      </c>
    </row>
    <row r="152" spans="1:35" ht="15">
      <c r="A152" s="237">
        <v>845</v>
      </c>
      <c r="B152" s="238" t="s">
        <v>346</v>
      </c>
      <c r="C152" s="239">
        <v>68</v>
      </c>
      <c r="D152" s="238" t="s">
        <v>182</v>
      </c>
      <c r="E152" s="238" t="s">
        <v>167</v>
      </c>
      <c r="F152" s="239">
        <v>107</v>
      </c>
      <c r="G152" s="238" t="s">
        <v>162</v>
      </c>
      <c r="H152" s="239" t="s">
        <v>163</v>
      </c>
      <c r="I152" s="240">
        <v>0.9238547571625555</v>
      </c>
      <c r="J152" s="240">
        <v>0.637</v>
      </c>
      <c r="K152" s="241" t="s">
        <v>164</v>
      </c>
      <c r="L152" s="241" t="s">
        <v>4</v>
      </c>
      <c r="M152" s="242">
        <v>18139.557029458323</v>
      </c>
      <c r="N152" s="243">
        <v>17998.744118273175</v>
      </c>
      <c r="O152" s="244">
        <f t="shared" si="49"/>
        <v>8.384449314199061</v>
      </c>
      <c r="P152" s="244">
        <f t="shared" si="49"/>
        <v>9.502375889425604</v>
      </c>
      <c r="Q152" s="244">
        <f t="shared" si="35"/>
        <v>1.1179265752265426</v>
      </c>
      <c r="R152" s="245">
        <v>146.44000000000003</v>
      </c>
      <c r="S152" s="245">
        <v>149.85700000000003</v>
      </c>
      <c r="T152" s="245">
        <v>149.90200000000002</v>
      </c>
      <c r="U152" s="245">
        <v>146.264</v>
      </c>
      <c r="V152" s="245">
        <v>146.70800000000003</v>
      </c>
      <c r="W152" s="245">
        <f t="shared" si="36"/>
        <v>138.05555068580097</v>
      </c>
      <c r="X152" s="245">
        <f t="shared" si="37"/>
        <v>140.35462411057443</v>
      </c>
      <c r="Y152" s="245">
        <f t="shared" si="38"/>
        <v>140.39962411057442</v>
      </c>
      <c r="Z152" s="245">
        <f t="shared" si="39"/>
        <v>136.76162411057442</v>
      </c>
      <c r="AA152" s="245">
        <f t="shared" si="40"/>
        <v>137.20562411057443</v>
      </c>
      <c r="AB152" s="130">
        <f t="shared" si="41"/>
        <v>2.299073424773468</v>
      </c>
      <c r="AC152" s="130">
        <f t="shared" si="42"/>
        <v>0.044999999999987494</v>
      </c>
      <c r="AD152" s="130">
        <f t="shared" si="43"/>
        <v>-3.6380000000000052</v>
      </c>
      <c r="AE152" s="130">
        <f t="shared" si="44"/>
        <v>0.4440000000000168</v>
      </c>
      <c r="AF152" s="130">
        <f t="shared" si="45"/>
        <v>2.299073424773468</v>
      </c>
      <c r="AG152" s="130">
        <f t="shared" si="46"/>
        <v>2.3440734247734554</v>
      </c>
      <c r="AH152" s="130">
        <f t="shared" si="47"/>
        <v>-1.2939265752265499</v>
      </c>
      <c r="AI152" s="130">
        <f t="shared" si="48"/>
        <v>-0.849926575226533</v>
      </c>
    </row>
    <row r="153" spans="1:35" ht="15">
      <c r="A153" s="237">
        <v>213</v>
      </c>
      <c r="B153" s="238" t="s">
        <v>381</v>
      </c>
      <c r="C153" s="239">
        <v>8</v>
      </c>
      <c r="D153" s="238" t="s">
        <v>382</v>
      </c>
      <c r="E153" s="238" t="s">
        <v>58</v>
      </c>
      <c r="F153" s="239">
        <v>60</v>
      </c>
      <c r="G153" s="238" t="s">
        <v>162</v>
      </c>
      <c r="H153" s="239" t="s">
        <v>163</v>
      </c>
      <c r="I153" s="240">
        <v>0.8303734061930783</v>
      </c>
      <c r="J153" s="240">
        <v>0.638</v>
      </c>
      <c r="K153" s="241" t="s">
        <v>164</v>
      </c>
      <c r="L153" s="241" t="s">
        <v>3</v>
      </c>
      <c r="M153" s="242">
        <v>10329.232195042634</v>
      </c>
      <c r="N153" s="243">
        <v>10329.232195042634</v>
      </c>
      <c r="O153" s="244">
        <f t="shared" si="49"/>
        <v>9.313728306590699</v>
      </c>
      <c r="P153" s="244">
        <f t="shared" si="49"/>
        <v>10.55555874746946</v>
      </c>
      <c r="Q153" s="244">
        <f t="shared" si="35"/>
        <v>1.2418304408787613</v>
      </c>
      <c r="R153" s="245">
        <v>155.82693400000002</v>
      </c>
      <c r="S153" s="245">
        <v>159.315187</v>
      </c>
      <c r="T153" s="245">
        <v>166.416187</v>
      </c>
      <c r="U153" s="245">
        <v>155.816187</v>
      </c>
      <c r="V153" s="245">
        <v>156.438187</v>
      </c>
      <c r="W153" s="245">
        <f t="shared" si="36"/>
        <v>146.51320569340933</v>
      </c>
      <c r="X153" s="245">
        <f t="shared" si="37"/>
        <v>148.75962825253055</v>
      </c>
      <c r="Y153" s="245">
        <f t="shared" si="38"/>
        <v>155.86062825253055</v>
      </c>
      <c r="Z153" s="245">
        <f t="shared" si="39"/>
        <v>145.26062825253055</v>
      </c>
      <c r="AA153" s="245">
        <f t="shared" si="40"/>
        <v>145.88262825253054</v>
      </c>
      <c r="AB153" s="130">
        <f t="shared" si="41"/>
        <v>2.246422559121214</v>
      </c>
      <c r="AC153" s="130">
        <f t="shared" si="42"/>
        <v>7.100999999999999</v>
      </c>
      <c r="AD153" s="130">
        <f t="shared" si="43"/>
        <v>-10.599999999999994</v>
      </c>
      <c r="AE153" s="130">
        <f t="shared" si="44"/>
        <v>0.6219999999999857</v>
      </c>
      <c r="AF153" s="130">
        <f t="shared" si="45"/>
        <v>2.246422559121214</v>
      </c>
      <c r="AG153" s="130">
        <f t="shared" si="46"/>
        <v>9.347422559121213</v>
      </c>
      <c r="AH153" s="130">
        <f t="shared" si="47"/>
        <v>-1.252577440878781</v>
      </c>
      <c r="AI153" s="130">
        <f t="shared" si="48"/>
        <v>-0.6305774408787954</v>
      </c>
    </row>
    <row r="154" spans="1:35" ht="15">
      <c r="A154" s="237">
        <v>224</v>
      </c>
      <c r="B154" s="238" t="s">
        <v>380</v>
      </c>
      <c r="C154" s="239">
        <v>53</v>
      </c>
      <c r="D154" s="238" t="s">
        <v>272</v>
      </c>
      <c r="E154" s="238" t="s">
        <v>67</v>
      </c>
      <c r="F154" s="239">
        <v>94</v>
      </c>
      <c r="G154" s="238" t="s">
        <v>162</v>
      </c>
      <c r="H154" s="239" t="s">
        <v>163</v>
      </c>
      <c r="I154" s="240">
        <v>0.7078828043250784</v>
      </c>
      <c r="J154" s="240">
        <v>0.713</v>
      </c>
      <c r="K154" s="241" t="s">
        <v>207</v>
      </c>
      <c r="L154" s="241" t="s">
        <v>3</v>
      </c>
      <c r="M154" s="242">
        <v>15439.100644487686</v>
      </c>
      <c r="N154" s="243">
        <v>15439.100644487686</v>
      </c>
      <c r="O154" s="244">
        <f t="shared" si="49"/>
        <v>9.776125831881135</v>
      </c>
      <c r="P154" s="244">
        <f t="shared" si="49"/>
        <v>11.079609276131952</v>
      </c>
      <c r="Q154" s="244">
        <f t="shared" si="35"/>
        <v>1.3034834442508174</v>
      </c>
      <c r="R154" s="245">
        <v>140.150687</v>
      </c>
      <c r="S154" s="245">
        <v>143.59178599999998</v>
      </c>
      <c r="T154" s="245">
        <v>142.589786</v>
      </c>
      <c r="U154" s="245">
        <v>140.277786</v>
      </c>
      <c r="V154" s="245">
        <v>141.032786</v>
      </c>
      <c r="W154" s="245">
        <f t="shared" si="36"/>
        <v>130.37456116811887</v>
      </c>
      <c r="X154" s="245">
        <f t="shared" si="37"/>
        <v>132.51217672386804</v>
      </c>
      <c r="Y154" s="245">
        <f t="shared" si="38"/>
        <v>131.51017672386806</v>
      </c>
      <c r="Z154" s="245">
        <f t="shared" si="39"/>
        <v>129.19817672386804</v>
      </c>
      <c r="AA154" s="245">
        <f t="shared" si="40"/>
        <v>129.95317672386804</v>
      </c>
      <c r="AB154" s="130">
        <f t="shared" si="41"/>
        <v>2.1376155557491643</v>
      </c>
      <c r="AC154" s="130">
        <f t="shared" si="42"/>
        <v>-1.0019999999999811</v>
      </c>
      <c r="AD154" s="130">
        <f t="shared" si="43"/>
        <v>-2.312000000000012</v>
      </c>
      <c r="AE154" s="130">
        <f t="shared" si="44"/>
        <v>0.7549999999999955</v>
      </c>
      <c r="AF154" s="130">
        <f t="shared" si="45"/>
        <v>2.1376155557491643</v>
      </c>
      <c r="AG154" s="130">
        <f t="shared" si="46"/>
        <v>1.1356155557491832</v>
      </c>
      <c r="AH154" s="130">
        <f t="shared" si="47"/>
        <v>-1.1763844442508287</v>
      </c>
      <c r="AI154" s="130">
        <f t="shared" si="48"/>
        <v>-0.4213844442508332</v>
      </c>
    </row>
    <row r="155" spans="1:35" ht="15">
      <c r="A155" s="237">
        <v>586</v>
      </c>
      <c r="B155" s="238" t="s">
        <v>353</v>
      </c>
      <c r="C155" s="239">
        <v>30</v>
      </c>
      <c r="D155" s="238" t="s">
        <v>64</v>
      </c>
      <c r="E155" s="238" t="s">
        <v>64</v>
      </c>
      <c r="F155" s="239">
        <v>87</v>
      </c>
      <c r="G155" s="238" t="s">
        <v>162</v>
      </c>
      <c r="H155" s="239" t="s">
        <v>163</v>
      </c>
      <c r="I155" s="240">
        <v>0.6657873249167766</v>
      </c>
      <c r="J155" s="240">
        <v>0.852</v>
      </c>
      <c r="K155" s="241" t="s">
        <v>290</v>
      </c>
      <c r="L155" s="241" t="s">
        <v>3</v>
      </c>
      <c r="M155" s="242">
        <v>14933.806343707576</v>
      </c>
      <c r="N155" s="243">
        <v>14933.806343707576</v>
      </c>
      <c r="O155" s="244">
        <f t="shared" si="49"/>
        <v>8.698463746730631</v>
      </c>
      <c r="P155" s="244">
        <f t="shared" si="49"/>
        <v>9.858258912961382</v>
      </c>
      <c r="Q155" s="244">
        <f t="shared" si="35"/>
        <v>1.1597951662307509</v>
      </c>
      <c r="R155" s="245">
        <v>144.900176</v>
      </c>
      <c r="S155" s="245">
        <v>148.18223999999998</v>
      </c>
      <c r="T155" s="245">
        <v>149.01124</v>
      </c>
      <c r="U155" s="245">
        <v>144.88424</v>
      </c>
      <c r="V155" s="245">
        <v>145.38124</v>
      </c>
      <c r="W155" s="245">
        <f t="shared" si="36"/>
        <v>136.20171225326936</v>
      </c>
      <c r="X155" s="245">
        <f t="shared" si="37"/>
        <v>138.3239810870386</v>
      </c>
      <c r="Y155" s="245">
        <f t="shared" si="38"/>
        <v>139.1529810870386</v>
      </c>
      <c r="Z155" s="245">
        <f t="shared" si="39"/>
        <v>135.02598108703862</v>
      </c>
      <c r="AA155" s="245">
        <f t="shared" si="40"/>
        <v>135.5229810870386</v>
      </c>
      <c r="AB155" s="130">
        <f t="shared" si="41"/>
        <v>2.122268833769226</v>
      </c>
      <c r="AC155" s="130">
        <f t="shared" si="42"/>
        <v>0.8290000000000077</v>
      </c>
      <c r="AD155" s="130">
        <f t="shared" si="43"/>
        <v>-4.126999999999981</v>
      </c>
      <c r="AE155" s="130">
        <f t="shared" si="44"/>
        <v>0.4969999999999857</v>
      </c>
      <c r="AF155" s="130">
        <f t="shared" si="45"/>
        <v>2.122268833769226</v>
      </c>
      <c r="AG155" s="130">
        <f t="shared" si="46"/>
        <v>2.951268833769234</v>
      </c>
      <c r="AH155" s="130">
        <f t="shared" si="47"/>
        <v>-1.1757311662307472</v>
      </c>
      <c r="AI155" s="130">
        <f t="shared" si="48"/>
        <v>-0.6787311662307616</v>
      </c>
    </row>
    <row r="156" spans="1:35" ht="15">
      <c r="A156" s="237">
        <v>565</v>
      </c>
      <c r="B156" s="238" t="s">
        <v>365</v>
      </c>
      <c r="C156" s="239">
        <v>40</v>
      </c>
      <c r="D156" s="238" t="s">
        <v>61</v>
      </c>
      <c r="E156" s="238" t="s">
        <v>61</v>
      </c>
      <c r="F156" s="239">
        <v>122</v>
      </c>
      <c r="G156" s="238" t="s">
        <v>162</v>
      </c>
      <c r="H156" s="239" t="s">
        <v>163</v>
      </c>
      <c r="I156" s="240">
        <v>0.9652647137866165</v>
      </c>
      <c r="J156" s="240">
        <v>0.311</v>
      </c>
      <c r="K156" s="241" t="s">
        <v>164</v>
      </c>
      <c r="L156" s="241" t="s">
        <v>4</v>
      </c>
      <c r="M156" s="242">
        <v>9283.995958522286</v>
      </c>
      <c r="N156" s="243">
        <v>9211.926585702011</v>
      </c>
      <c r="O156" s="244">
        <f t="shared" si="49"/>
        <v>16.436557221429023</v>
      </c>
      <c r="P156" s="244">
        <f t="shared" si="49"/>
        <v>18.628098184286227</v>
      </c>
      <c r="Q156" s="244">
        <f t="shared" si="35"/>
        <v>2.1915409628572036</v>
      </c>
      <c r="R156" s="245">
        <v>143.64100000000002</v>
      </c>
      <c r="S156" s="245">
        <v>146.60200000000003</v>
      </c>
      <c r="T156" s="245">
        <v>145.519</v>
      </c>
      <c r="U156" s="245">
        <v>144.659</v>
      </c>
      <c r="V156" s="245">
        <v>144.95299999999997</v>
      </c>
      <c r="W156" s="245">
        <f t="shared" si="36"/>
        <v>127.20444277857099</v>
      </c>
      <c r="X156" s="245">
        <f t="shared" si="37"/>
        <v>127.9739018157138</v>
      </c>
      <c r="Y156" s="245">
        <f t="shared" si="38"/>
        <v>126.89090181571378</v>
      </c>
      <c r="Z156" s="245">
        <f t="shared" si="39"/>
        <v>126.03090181571376</v>
      </c>
      <c r="AA156" s="245">
        <f t="shared" si="40"/>
        <v>126.32490181571374</v>
      </c>
      <c r="AB156" s="130">
        <f t="shared" si="41"/>
        <v>0.7694590371428092</v>
      </c>
      <c r="AC156" s="130">
        <f t="shared" si="42"/>
        <v>-1.0830000000000268</v>
      </c>
      <c r="AD156" s="130">
        <f t="shared" si="43"/>
        <v>-0.8600000000000136</v>
      </c>
      <c r="AE156" s="130">
        <f t="shared" si="44"/>
        <v>0.2939999999999827</v>
      </c>
      <c r="AF156" s="130">
        <f t="shared" si="45"/>
        <v>0.7694590371428092</v>
      </c>
      <c r="AG156" s="130">
        <f t="shared" si="46"/>
        <v>-0.31354096285721766</v>
      </c>
      <c r="AH156" s="130">
        <f t="shared" si="47"/>
        <v>-1.1735409628572313</v>
      </c>
      <c r="AI156" s="130">
        <f t="shared" si="48"/>
        <v>-0.8795409628572486</v>
      </c>
    </row>
    <row r="157" spans="1:35" ht="15">
      <c r="A157" s="237">
        <v>921</v>
      </c>
      <c r="B157" s="238" t="s">
        <v>366</v>
      </c>
      <c r="C157" s="239">
        <v>66</v>
      </c>
      <c r="D157" s="238" t="s">
        <v>201</v>
      </c>
      <c r="E157" s="238" t="s">
        <v>61</v>
      </c>
      <c r="F157" s="239">
        <v>121</v>
      </c>
      <c r="G157" s="238" t="s">
        <v>162</v>
      </c>
      <c r="H157" s="239" t="s">
        <v>163</v>
      </c>
      <c r="I157" s="240">
        <v>0.7958271236959762</v>
      </c>
      <c r="J157" s="240">
        <v>0.671</v>
      </c>
      <c r="K157" s="241" t="s">
        <v>164</v>
      </c>
      <c r="L157" s="241" t="s">
        <v>3</v>
      </c>
      <c r="M157" s="242">
        <v>19047.76479317365</v>
      </c>
      <c r="N157" s="243">
        <v>19047.76479317365</v>
      </c>
      <c r="O157" s="244">
        <f t="shared" si="49"/>
        <v>9.240094618568893</v>
      </c>
      <c r="P157" s="244">
        <f t="shared" si="49"/>
        <v>10.472107234378079</v>
      </c>
      <c r="Q157" s="244">
        <f t="shared" si="35"/>
        <v>1.232012615809186</v>
      </c>
      <c r="R157" s="245">
        <v>153.30419</v>
      </c>
      <c r="S157" s="245">
        <v>156.64023400000002</v>
      </c>
      <c r="T157" s="245">
        <v>157.24923400000003</v>
      </c>
      <c r="U157" s="245">
        <v>153.36623400000002</v>
      </c>
      <c r="V157" s="245">
        <v>153.52923400000003</v>
      </c>
      <c r="W157" s="245">
        <f t="shared" si="36"/>
        <v>144.06409538143112</v>
      </c>
      <c r="X157" s="245">
        <f t="shared" si="37"/>
        <v>146.16812676562193</v>
      </c>
      <c r="Y157" s="245">
        <f t="shared" si="38"/>
        <v>146.77712676562194</v>
      </c>
      <c r="Z157" s="245">
        <f t="shared" si="39"/>
        <v>142.89412676562193</v>
      </c>
      <c r="AA157" s="245">
        <f t="shared" si="40"/>
        <v>143.05712676562194</v>
      </c>
      <c r="AB157" s="130">
        <f t="shared" si="41"/>
        <v>2.1040313841908187</v>
      </c>
      <c r="AC157" s="130">
        <f t="shared" si="42"/>
        <v>0.6090000000000089</v>
      </c>
      <c r="AD157" s="130">
        <f t="shared" si="43"/>
        <v>-3.8830000000000098</v>
      </c>
      <c r="AE157" s="130">
        <f t="shared" si="44"/>
        <v>0.16300000000001091</v>
      </c>
      <c r="AF157" s="130">
        <f t="shared" si="45"/>
        <v>2.1040313841908187</v>
      </c>
      <c r="AG157" s="130">
        <f t="shared" si="46"/>
        <v>2.7130313841908276</v>
      </c>
      <c r="AH157" s="130">
        <f t="shared" si="47"/>
        <v>-1.1699686158091822</v>
      </c>
      <c r="AI157" s="130">
        <f t="shared" si="48"/>
        <v>-1.0069686158091713</v>
      </c>
    </row>
    <row r="158" spans="1:35" ht="15">
      <c r="A158" s="237">
        <v>763</v>
      </c>
      <c r="B158" s="238" t="s">
        <v>368</v>
      </c>
      <c r="C158" s="239">
        <v>67</v>
      </c>
      <c r="D158" s="238" t="s">
        <v>199</v>
      </c>
      <c r="E158" s="238" t="s">
        <v>61</v>
      </c>
      <c r="F158" s="239">
        <v>175</v>
      </c>
      <c r="G158" s="238" t="s">
        <v>162</v>
      </c>
      <c r="H158" s="239" t="s">
        <v>163</v>
      </c>
      <c r="I158" s="240">
        <v>0.8988914910226385</v>
      </c>
      <c r="J158" s="240">
        <v>0.713</v>
      </c>
      <c r="K158" s="241" t="s">
        <v>207</v>
      </c>
      <c r="L158" s="241" t="s">
        <v>3</v>
      </c>
      <c r="M158" s="242">
        <v>32269.30328483384</v>
      </c>
      <c r="N158" s="243">
        <v>32269.30328483384</v>
      </c>
      <c r="O158" s="244">
        <f t="shared" si="49"/>
        <v>7.6987616841648014</v>
      </c>
      <c r="P158" s="244">
        <f t="shared" si="49"/>
        <v>8.725263242053442</v>
      </c>
      <c r="Q158" s="244">
        <f t="shared" si="35"/>
        <v>1.0265015578886407</v>
      </c>
      <c r="R158" s="245">
        <v>147.90822900000003</v>
      </c>
      <c r="S158" s="245">
        <v>151.12309000000005</v>
      </c>
      <c r="T158" s="245">
        <v>151.69509000000005</v>
      </c>
      <c r="U158" s="245">
        <v>147.81309000000005</v>
      </c>
      <c r="V158" s="245">
        <v>147.95709000000002</v>
      </c>
      <c r="W158" s="245">
        <f t="shared" si="36"/>
        <v>140.20946731583524</v>
      </c>
      <c r="X158" s="245">
        <f t="shared" si="37"/>
        <v>142.3978267579466</v>
      </c>
      <c r="Y158" s="245">
        <f t="shared" si="38"/>
        <v>142.9698267579466</v>
      </c>
      <c r="Z158" s="245">
        <f t="shared" si="39"/>
        <v>139.0878267579466</v>
      </c>
      <c r="AA158" s="245">
        <f t="shared" si="40"/>
        <v>139.23182675794658</v>
      </c>
      <c r="AB158" s="130">
        <f t="shared" si="41"/>
        <v>2.188359442111363</v>
      </c>
      <c r="AC158" s="130">
        <f t="shared" si="42"/>
        <v>0.5720000000000027</v>
      </c>
      <c r="AD158" s="130">
        <f t="shared" si="43"/>
        <v>-3.882000000000005</v>
      </c>
      <c r="AE158" s="130">
        <f t="shared" si="44"/>
        <v>0.14399999999997704</v>
      </c>
      <c r="AF158" s="130">
        <f t="shared" si="45"/>
        <v>2.188359442111363</v>
      </c>
      <c r="AG158" s="130">
        <f t="shared" si="46"/>
        <v>2.7603594421113655</v>
      </c>
      <c r="AH158" s="130">
        <f t="shared" si="47"/>
        <v>-1.1216405578886395</v>
      </c>
      <c r="AI158" s="130">
        <f t="shared" si="48"/>
        <v>-0.9776405578886624</v>
      </c>
    </row>
    <row r="159" spans="1:35" ht="15">
      <c r="A159" s="237">
        <v>313</v>
      </c>
      <c r="B159" s="238" t="s">
        <v>376</v>
      </c>
      <c r="C159" s="239">
        <v>70</v>
      </c>
      <c r="D159" s="238" t="s">
        <v>250</v>
      </c>
      <c r="E159" s="238" t="s">
        <v>63</v>
      </c>
      <c r="F159" s="239">
        <v>108</v>
      </c>
      <c r="G159" s="238" t="s">
        <v>162</v>
      </c>
      <c r="H159" s="239" t="s">
        <v>163</v>
      </c>
      <c r="I159" s="240">
        <v>0.9032584497065371</v>
      </c>
      <c r="J159" s="240">
        <v>0.354</v>
      </c>
      <c r="K159" s="241" t="s">
        <v>164</v>
      </c>
      <c r="L159" s="241" t="s">
        <v>4</v>
      </c>
      <c r="M159" s="242">
        <v>10338.138671504568</v>
      </c>
      <c r="N159" s="243">
        <v>10338.138671504568</v>
      </c>
      <c r="O159" s="244">
        <f t="shared" si="49"/>
        <v>15.431295238898562</v>
      </c>
      <c r="P159" s="244">
        <f t="shared" si="49"/>
        <v>17.488801270751704</v>
      </c>
      <c r="Q159" s="244">
        <f t="shared" si="35"/>
        <v>2.0575060318531424</v>
      </c>
      <c r="R159" s="245">
        <v>148.383</v>
      </c>
      <c r="S159" s="245">
        <v>151.27300000000002</v>
      </c>
      <c r="T159" s="245">
        <v>154.54</v>
      </c>
      <c r="U159" s="245">
        <v>149.336</v>
      </c>
      <c r="V159" s="245">
        <v>149.06</v>
      </c>
      <c r="W159" s="245">
        <f t="shared" si="36"/>
        <v>132.95170476110144</v>
      </c>
      <c r="X159" s="245">
        <f t="shared" si="37"/>
        <v>133.78419872924832</v>
      </c>
      <c r="Y159" s="245">
        <f t="shared" si="38"/>
        <v>137.05119872924828</v>
      </c>
      <c r="Z159" s="245">
        <f t="shared" si="39"/>
        <v>131.8471987292483</v>
      </c>
      <c r="AA159" s="245">
        <f t="shared" si="40"/>
        <v>131.5711987292483</v>
      </c>
      <c r="AB159" s="130">
        <f t="shared" si="41"/>
        <v>0.8324939681468777</v>
      </c>
      <c r="AC159" s="130">
        <f t="shared" si="42"/>
        <v>3.2669999999999675</v>
      </c>
      <c r="AD159" s="130">
        <f t="shared" si="43"/>
        <v>-5.203999999999979</v>
      </c>
      <c r="AE159" s="130">
        <f t="shared" si="44"/>
        <v>-0.27600000000001046</v>
      </c>
      <c r="AF159" s="130">
        <f t="shared" si="45"/>
        <v>0.8324939681468777</v>
      </c>
      <c r="AG159" s="130">
        <f t="shared" si="46"/>
        <v>4.099493968146845</v>
      </c>
      <c r="AH159" s="130">
        <f t="shared" si="47"/>
        <v>-1.1045060318531341</v>
      </c>
      <c r="AI159" s="130">
        <f t="shared" si="48"/>
        <v>-1.3805060318531446</v>
      </c>
    </row>
    <row r="160" spans="1:35" ht="15">
      <c r="A160" s="237">
        <v>730</v>
      </c>
      <c r="B160" s="238" t="s">
        <v>385</v>
      </c>
      <c r="C160" s="239">
        <v>50</v>
      </c>
      <c r="D160" s="238" t="s">
        <v>311</v>
      </c>
      <c r="E160" s="238" t="s">
        <v>167</v>
      </c>
      <c r="F160" s="239">
        <v>74</v>
      </c>
      <c r="G160" s="238" t="s">
        <v>162</v>
      </c>
      <c r="H160" s="239" t="s">
        <v>163</v>
      </c>
      <c r="I160" s="240">
        <v>0.8339025839025839</v>
      </c>
      <c r="J160" s="240">
        <v>0.756</v>
      </c>
      <c r="K160" s="241" t="s">
        <v>207</v>
      </c>
      <c r="L160" s="241" t="s">
        <v>4</v>
      </c>
      <c r="M160" s="242">
        <v>14999.866321373709</v>
      </c>
      <c r="N160" s="243">
        <v>14999.866321373709</v>
      </c>
      <c r="O160" s="244">
        <f t="shared" si="49"/>
        <v>7.826733753327908</v>
      </c>
      <c r="P160" s="244">
        <f t="shared" si="49"/>
        <v>8.87029825377163</v>
      </c>
      <c r="Q160" s="244">
        <f t="shared" si="35"/>
        <v>1.043564500443721</v>
      </c>
      <c r="R160" s="245">
        <v>134.25923800000004</v>
      </c>
      <c r="S160" s="245">
        <v>137.45825900000003</v>
      </c>
      <c r="T160" s="245">
        <v>138.202259</v>
      </c>
      <c r="U160" s="245">
        <v>134.30325900000003</v>
      </c>
      <c r="V160" s="245">
        <v>134.430259</v>
      </c>
      <c r="W160" s="245">
        <f t="shared" si="36"/>
        <v>126.43250424667212</v>
      </c>
      <c r="X160" s="245">
        <f t="shared" si="37"/>
        <v>128.5879607462284</v>
      </c>
      <c r="Y160" s="245">
        <f t="shared" si="38"/>
        <v>129.33196074622836</v>
      </c>
      <c r="Z160" s="245">
        <f t="shared" si="39"/>
        <v>125.43296074622839</v>
      </c>
      <c r="AA160" s="245">
        <f t="shared" si="40"/>
        <v>125.55996074622837</v>
      </c>
      <c r="AB160" s="130">
        <f t="shared" si="41"/>
        <v>2.1554564995562657</v>
      </c>
      <c r="AC160" s="130">
        <f t="shared" si="42"/>
        <v>0.7439999999999714</v>
      </c>
      <c r="AD160" s="130">
        <f t="shared" si="43"/>
        <v>-3.8989999999999725</v>
      </c>
      <c r="AE160" s="130">
        <f t="shared" si="44"/>
        <v>0.12699999999998113</v>
      </c>
      <c r="AF160" s="130">
        <f t="shared" si="45"/>
        <v>2.1554564995562657</v>
      </c>
      <c r="AG160" s="130">
        <f t="shared" si="46"/>
        <v>2.899456499556237</v>
      </c>
      <c r="AH160" s="130">
        <f t="shared" si="47"/>
        <v>-0.9995435004437354</v>
      </c>
      <c r="AI160" s="130">
        <f t="shared" si="48"/>
        <v>-0.8725435004437543</v>
      </c>
    </row>
    <row r="161" spans="1:35" ht="15">
      <c r="A161" s="237">
        <v>944</v>
      </c>
      <c r="B161" s="238" t="s">
        <v>389</v>
      </c>
      <c r="C161" s="239">
        <v>28</v>
      </c>
      <c r="D161" s="238" t="s">
        <v>390</v>
      </c>
      <c r="E161" s="238" t="s">
        <v>167</v>
      </c>
      <c r="F161" s="239">
        <v>57</v>
      </c>
      <c r="G161" s="238" t="s">
        <v>162</v>
      </c>
      <c r="H161" s="239" t="s">
        <v>163</v>
      </c>
      <c r="I161" s="240">
        <v>0.9693701466781708</v>
      </c>
      <c r="J161" s="240">
        <v>0.542</v>
      </c>
      <c r="K161" s="241" t="s">
        <v>164</v>
      </c>
      <c r="L161" s="241" t="s">
        <v>3</v>
      </c>
      <c r="M161" s="242">
        <v>10899.54607288447</v>
      </c>
      <c r="N161" s="243">
        <v>10814.935582637821</v>
      </c>
      <c r="O161" s="244">
        <f t="shared" si="49"/>
        <v>9.391365609250217</v>
      </c>
      <c r="P161" s="244">
        <f t="shared" si="49"/>
        <v>10.64354769048358</v>
      </c>
      <c r="Q161" s="244">
        <f t="shared" si="35"/>
        <v>1.2521820812333626</v>
      </c>
      <c r="R161" s="245">
        <v>153.14231</v>
      </c>
      <c r="S161" s="245">
        <v>156.62496099999998</v>
      </c>
      <c r="T161" s="245">
        <v>151.19496099999998</v>
      </c>
      <c r="U161" s="245">
        <v>153.42096099999998</v>
      </c>
      <c r="V161" s="245">
        <v>153.77196099999998</v>
      </c>
      <c r="W161" s="245">
        <f t="shared" si="36"/>
        <v>143.7509443907498</v>
      </c>
      <c r="X161" s="245">
        <f t="shared" si="37"/>
        <v>145.9814133095164</v>
      </c>
      <c r="Y161" s="245">
        <f t="shared" si="38"/>
        <v>140.5514133095164</v>
      </c>
      <c r="Z161" s="245">
        <f t="shared" si="39"/>
        <v>142.7774133095164</v>
      </c>
      <c r="AA161" s="245">
        <f t="shared" si="40"/>
        <v>143.1284133095164</v>
      </c>
      <c r="AB161" s="130">
        <f t="shared" si="41"/>
        <v>2.2304689187666042</v>
      </c>
      <c r="AC161" s="130">
        <f t="shared" si="42"/>
        <v>-5.430000000000007</v>
      </c>
      <c r="AD161" s="130">
        <f t="shared" si="43"/>
        <v>2.225999999999999</v>
      </c>
      <c r="AE161" s="130">
        <f t="shared" si="44"/>
        <v>0.3509999999999991</v>
      </c>
      <c r="AF161" s="130">
        <f t="shared" si="45"/>
        <v>2.2304689187666042</v>
      </c>
      <c r="AG161" s="130">
        <f t="shared" si="46"/>
        <v>-3.1995310812334026</v>
      </c>
      <c r="AH161" s="130">
        <f t="shared" si="47"/>
        <v>-0.9735310812334035</v>
      </c>
      <c r="AI161" s="130">
        <f t="shared" si="48"/>
        <v>-0.6225310812334044</v>
      </c>
    </row>
    <row r="162" spans="1:35" ht="15">
      <c r="A162" s="237">
        <v>162</v>
      </c>
      <c r="B162" s="238" t="s">
        <v>386</v>
      </c>
      <c r="C162" s="239">
        <v>58</v>
      </c>
      <c r="D162" s="238" t="s">
        <v>228</v>
      </c>
      <c r="E162" s="238" t="s">
        <v>167</v>
      </c>
      <c r="F162" s="239">
        <v>74</v>
      </c>
      <c r="G162" s="238" t="s">
        <v>162</v>
      </c>
      <c r="H162" s="239" t="s">
        <v>163</v>
      </c>
      <c r="I162" s="240">
        <v>0.8483975779057746</v>
      </c>
      <c r="J162" s="240">
        <v>0.548</v>
      </c>
      <c r="K162" s="241" t="s">
        <v>164</v>
      </c>
      <c r="L162" s="241" t="s">
        <v>3</v>
      </c>
      <c r="M162" s="242">
        <v>11661.202656510442</v>
      </c>
      <c r="N162" s="243">
        <v>11661.202656510442</v>
      </c>
      <c r="O162" s="244">
        <f t="shared" si="49"/>
        <v>10.612988581805704</v>
      </c>
      <c r="P162" s="244">
        <f t="shared" si="49"/>
        <v>12.028053726046464</v>
      </c>
      <c r="Q162" s="244">
        <f t="shared" si="35"/>
        <v>1.41506514424076</v>
      </c>
      <c r="R162" s="245">
        <v>140.09983899999997</v>
      </c>
      <c r="S162" s="245">
        <v>143.320812</v>
      </c>
      <c r="T162" s="245">
        <v>141.51681200000002</v>
      </c>
      <c r="U162" s="245">
        <v>140.563812</v>
      </c>
      <c r="V162" s="245">
        <v>140.872812</v>
      </c>
      <c r="W162" s="245">
        <f t="shared" si="36"/>
        <v>129.48685041819428</v>
      </c>
      <c r="X162" s="245">
        <f t="shared" si="37"/>
        <v>131.29275827395352</v>
      </c>
      <c r="Y162" s="245">
        <f t="shared" si="38"/>
        <v>129.48875827395355</v>
      </c>
      <c r="Z162" s="245">
        <f t="shared" si="39"/>
        <v>128.53575827395355</v>
      </c>
      <c r="AA162" s="245">
        <f t="shared" si="40"/>
        <v>128.84475827395354</v>
      </c>
      <c r="AB162" s="130">
        <f t="shared" si="41"/>
        <v>1.8059078557592443</v>
      </c>
      <c r="AC162" s="130">
        <f t="shared" si="42"/>
        <v>-1.8039999999999736</v>
      </c>
      <c r="AD162" s="130">
        <f t="shared" si="43"/>
        <v>-0.953000000000003</v>
      </c>
      <c r="AE162" s="130">
        <f t="shared" si="44"/>
        <v>0.3089999999999975</v>
      </c>
      <c r="AF162" s="130">
        <f t="shared" si="45"/>
        <v>1.8059078557592443</v>
      </c>
      <c r="AG162" s="130">
        <f t="shared" si="46"/>
        <v>0.0019078557592706602</v>
      </c>
      <c r="AH162" s="130">
        <f t="shared" si="47"/>
        <v>-0.9510921442407323</v>
      </c>
      <c r="AI162" s="130">
        <f t="shared" si="48"/>
        <v>-0.6420921442407348</v>
      </c>
    </row>
    <row r="163" spans="1:35" ht="15">
      <c r="A163" s="237">
        <v>860</v>
      </c>
      <c r="B163" s="238" t="s">
        <v>360</v>
      </c>
      <c r="C163" s="239">
        <v>34</v>
      </c>
      <c r="D163" s="238" t="s">
        <v>361</v>
      </c>
      <c r="E163" s="238" t="s">
        <v>167</v>
      </c>
      <c r="F163" s="239">
        <v>166</v>
      </c>
      <c r="G163" s="238" t="s">
        <v>162</v>
      </c>
      <c r="H163" s="239" t="s">
        <v>163</v>
      </c>
      <c r="I163" s="240">
        <v>0.8716999144117453</v>
      </c>
      <c r="J163" s="240">
        <v>0.711</v>
      </c>
      <c r="K163" s="241" t="s">
        <v>207</v>
      </c>
      <c r="L163" s="241" t="s">
        <v>3</v>
      </c>
      <c r="M163" s="242">
        <v>32618.823169654555</v>
      </c>
      <c r="N163" s="243">
        <v>32618.823169654555</v>
      </c>
      <c r="O163" s="244">
        <f t="shared" si="49"/>
        <v>7.961246507476792</v>
      </c>
      <c r="P163" s="244">
        <f t="shared" si="49"/>
        <v>9.02274604180703</v>
      </c>
      <c r="Q163" s="244">
        <f t="shared" si="35"/>
        <v>1.0614995343302382</v>
      </c>
      <c r="R163" s="245">
        <v>142.32823100000002</v>
      </c>
      <c r="S163" s="245">
        <v>145.680735</v>
      </c>
      <c r="T163" s="245">
        <v>145.55473500000002</v>
      </c>
      <c r="U163" s="245">
        <v>142.472735</v>
      </c>
      <c r="V163" s="245">
        <v>142.451735</v>
      </c>
      <c r="W163" s="245">
        <f t="shared" si="36"/>
        <v>134.36698449252322</v>
      </c>
      <c r="X163" s="245">
        <f t="shared" si="37"/>
        <v>136.65798895819296</v>
      </c>
      <c r="Y163" s="245">
        <f t="shared" si="38"/>
        <v>136.53198895819298</v>
      </c>
      <c r="Z163" s="245">
        <f t="shared" si="39"/>
        <v>133.44998895819296</v>
      </c>
      <c r="AA163" s="245">
        <f t="shared" si="40"/>
        <v>133.42898895819297</v>
      </c>
      <c r="AB163" s="130">
        <f t="shared" si="41"/>
        <v>2.2910044656697437</v>
      </c>
      <c r="AC163" s="130">
        <f t="shared" si="42"/>
        <v>-0.12599999999997635</v>
      </c>
      <c r="AD163" s="130">
        <f t="shared" si="43"/>
        <v>-3.082000000000022</v>
      </c>
      <c r="AE163" s="130">
        <f t="shared" si="44"/>
        <v>-0.020999999999986585</v>
      </c>
      <c r="AF163" s="130">
        <f t="shared" si="45"/>
        <v>2.2910044656697437</v>
      </c>
      <c r="AG163" s="130">
        <f t="shared" si="46"/>
        <v>2.1650044656697673</v>
      </c>
      <c r="AH163" s="130">
        <f t="shared" si="47"/>
        <v>-0.9169955343302547</v>
      </c>
      <c r="AI163" s="130">
        <f t="shared" si="48"/>
        <v>-0.9379955343302413</v>
      </c>
    </row>
    <row r="164" spans="1:35" ht="15">
      <c r="A164" s="237">
        <v>429</v>
      </c>
      <c r="B164" s="238" t="s">
        <v>363</v>
      </c>
      <c r="C164" s="239">
        <v>58</v>
      </c>
      <c r="D164" s="238" t="s">
        <v>228</v>
      </c>
      <c r="E164" s="238" t="s">
        <v>167</v>
      </c>
      <c r="F164" s="239">
        <v>129</v>
      </c>
      <c r="G164" s="238" t="s">
        <v>162</v>
      </c>
      <c r="H164" s="239" t="s">
        <v>163</v>
      </c>
      <c r="I164" s="240">
        <v>0.7711907485067988</v>
      </c>
      <c r="J164" s="240">
        <v>0.739</v>
      </c>
      <c r="K164" s="241" t="s">
        <v>207</v>
      </c>
      <c r="L164" s="241" t="s">
        <v>4</v>
      </c>
      <c r="M164" s="242">
        <v>19881.51142782278</v>
      </c>
      <c r="N164" s="243">
        <v>19881.51142782278</v>
      </c>
      <c r="O164" s="244">
        <f t="shared" si="49"/>
        <v>8.657877288323876</v>
      </c>
      <c r="P164" s="244">
        <f t="shared" si="49"/>
        <v>9.812260926767058</v>
      </c>
      <c r="Q164" s="244">
        <f t="shared" si="35"/>
        <v>1.154383638443182</v>
      </c>
      <c r="R164" s="245">
        <v>147.95299999999997</v>
      </c>
      <c r="S164" s="245">
        <v>151.28499999999997</v>
      </c>
      <c r="T164" s="245">
        <v>153.10799999999998</v>
      </c>
      <c r="U164" s="245">
        <v>148.21899999999997</v>
      </c>
      <c r="V164" s="245">
        <v>148.39199999999997</v>
      </c>
      <c r="W164" s="245">
        <f t="shared" si="36"/>
        <v>139.2951227116761</v>
      </c>
      <c r="X164" s="245">
        <f t="shared" si="37"/>
        <v>141.4727390732329</v>
      </c>
      <c r="Y164" s="245">
        <f t="shared" si="38"/>
        <v>143.2957390732329</v>
      </c>
      <c r="Z164" s="245">
        <f t="shared" si="39"/>
        <v>138.4067390732329</v>
      </c>
      <c r="AA164" s="245">
        <f t="shared" si="40"/>
        <v>138.5797390732329</v>
      </c>
      <c r="AB164" s="130">
        <f t="shared" si="41"/>
        <v>2.177616361556801</v>
      </c>
      <c r="AC164" s="130">
        <f t="shared" si="42"/>
        <v>1.8230000000000075</v>
      </c>
      <c r="AD164" s="130">
        <f t="shared" si="43"/>
        <v>-4.88900000000001</v>
      </c>
      <c r="AE164" s="130">
        <f t="shared" si="44"/>
        <v>0.17300000000000182</v>
      </c>
      <c r="AF164" s="130">
        <f t="shared" si="45"/>
        <v>2.177616361556801</v>
      </c>
      <c r="AG164" s="130">
        <f t="shared" si="46"/>
        <v>4.000616361556808</v>
      </c>
      <c r="AH164" s="130">
        <f t="shared" si="47"/>
        <v>-0.8883836384432016</v>
      </c>
      <c r="AI164" s="130">
        <f t="shared" si="48"/>
        <v>-0.7153836384431997</v>
      </c>
    </row>
    <row r="165" spans="1:35" ht="15">
      <c r="A165" s="237">
        <v>722</v>
      </c>
      <c r="B165" s="238" t="s">
        <v>369</v>
      </c>
      <c r="C165" s="239">
        <v>52</v>
      </c>
      <c r="D165" s="238" t="s">
        <v>370</v>
      </c>
      <c r="E165" s="238" t="s">
        <v>167</v>
      </c>
      <c r="F165" s="239">
        <v>104</v>
      </c>
      <c r="G165" s="238" t="s">
        <v>162</v>
      </c>
      <c r="H165" s="239" t="s">
        <v>163</v>
      </c>
      <c r="I165" s="240">
        <v>0.9415983606557377</v>
      </c>
      <c r="J165" s="240">
        <v>0.415</v>
      </c>
      <c r="K165" s="241" t="s">
        <v>164</v>
      </c>
      <c r="L165" s="241" t="s">
        <v>5</v>
      </c>
      <c r="M165" s="242">
        <v>16188.823749715159</v>
      </c>
      <c r="N165" s="243">
        <v>16063.153900271831</v>
      </c>
      <c r="O165" s="244">
        <f t="shared" si="49"/>
        <v>12.627107709228762</v>
      </c>
      <c r="P165" s="244">
        <f t="shared" si="49"/>
        <v>14.310722070459263</v>
      </c>
      <c r="Q165" s="244">
        <f t="shared" si="35"/>
        <v>1.683614361230502</v>
      </c>
      <c r="R165" s="245">
        <v>145.457</v>
      </c>
      <c r="S165" s="245">
        <v>148.86499999999998</v>
      </c>
      <c r="T165" s="245">
        <v>150.04199999999997</v>
      </c>
      <c r="U165" s="245">
        <v>146.356</v>
      </c>
      <c r="V165" s="245">
        <v>146.58499999999998</v>
      </c>
      <c r="W165" s="245">
        <f t="shared" si="36"/>
        <v>132.82989229077123</v>
      </c>
      <c r="X165" s="245">
        <f t="shared" si="37"/>
        <v>134.55427792954072</v>
      </c>
      <c r="Y165" s="245">
        <f t="shared" si="38"/>
        <v>135.7312779295407</v>
      </c>
      <c r="Z165" s="245">
        <f t="shared" si="39"/>
        <v>132.04527792954073</v>
      </c>
      <c r="AA165" s="245">
        <f t="shared" si="40"/>
        <v>132.27427792954072</v>
      </c>
      <c r="AB165" s="130">
        <f t="shared" si="41"/>
        <v>1.7243856387694905</v>
      </c>
      <c r="AC165" s="130">
        <f t="shared" si="42"/>
        <v>1.1769999999999925</v>
      </c>
      <c r="AD165" s="130">
        <f t="shared" si="43"/>
        <v>-3.6859999999999786</v>
      </c>
      <c r="AE165" s="130">
        <f t="shared" si="44"/>
        <v>0.228999999999985</v>
      </c>
      <c r="AF165" s="130">
        <f t="shared" si="45"/>
        <v>1.7243856387694905</v>
      </c>
      <c r="AG165" s="130">
        <f t="shared" si="46"/>
        <v>2.901385638769483</v>
      </c>
      <c r="AH165" s="130">
        <f t="shared" si="47"/>
        <v>-0.7846143612304957</v>
      </c>
      <c r="AI165" s="130">
        <f t="shared" si="48"/>
        <v>-0.5556143612305107</v>
      </c>
    </row>
    <row r="166" spans="1:35" ht="15">
      <c r="A166" s="237">
        <v>271</v>
      </c>
      <c r="B166" s="238" t="s">
        <v>374</v>
      </c>
      <c r="C166" s="239">
        <v>13</v>
      </c>
      <c r="D166" s="238" t="s">
        <v>211</v>
      </c>
      <c r="E166" s="238" t="s">
        <v>60</v>
      </c>
      <c r="F166" s="239">
        <v>130</v>
      </c>
      <c r="G166" s="238" t="s">
        <v>162</v>
      </c>
      <c r="H166" s="239" t="s">
        <v>163</v>
      </c>
      <c r="I166" s="240">
        <v>0.8299285414039512</v>
      </c>
      <c r="J166" s="240">
        <v>0.902</v>
      </c>
      <c r="K166" s="241" t="s">
        <v>174</v>
      </c>
      <c r="L166" s="241" t="s">
        <v>5</v>
      </c>
      <c r="M166" s="242">
        <v>25414.243518794116</v>
      </c>
      <c r="N166" s="243">
        <v>25106.08854303333</v>
      </c>
      <c r="O166" s="244">
        <f aca="true" t="shared" si="50" ref="O166:P185">O$3/30.4/$I166/$J166</f>
        <v>6.5912902682637435</v>
      </c>
      <c r="P166" s="244">
        <f t="shared" si="50"/>
        <v>7.4701289706989105</v>
      </c>
      <c r="Q166" s="244">
        <f t="shared" si="35"/>
        <v>0.8788387024351669</v>
      </c>
      <c r="R166" s="245">
        <v>141.30734999999999</v>
      </c>
      <c r="S166" s="245">
        <v>144.63937800000002</v>
      </c>
      <c r="T166" s="245">
        <v>142.097378</v>
      </c>
      <c r="U166" s="245">
        <v>141.41837800000002</v>
      </c>
      <c r="V166" s="245">
        <v>141.696378</v>
      </c>
      <c r="W166" s="245">
        <f t="shared" si="36"/>
        <v>134.71605973173624</v>
      </c>
      <c r="X166" s="245">
        <f t="shared" si="37"/>
        <v>137.1692490293011</v>
      </c>
      <c r="Y166" s="245">
        <f t="shared" si="38"/>
        <v>134.62724902930108</v>
      </c>
      <c r="Z166" s="245">
        <f t="shared" si="39"/>
        <v>133.9482490293011</v>
      </c>
      <c r="AA166" s="245">
        <f t="shared" si="40"/>
        <v>134.2262490293011</v>
      </c>
      <c r="AB166" s="130">
        <f t="shared" si="41"/>
        <v>2.453189297564876</v>
      </c>
      <c r="AC166" s="130">
        <f t="shared" si="42"/>
        <v>-2.54200000000003</v>
      </c>
      <c r="AD166" s="130">
        <f t="shared" si="43"/>
        <v>-0.6789999999999736</v>
      </c>
      <c r="AE166" s="130">
        <f t="shared" si="44"/>
        <v>0.2779999999999916</v>
      </c>
      <c r="AF166" s="130">
        <f t="shared" si="45"/>
        <v>2.453189297564876</v>
      </c>
      <c r="AG166" s="130">
        <f t="shared" si="46"/>
        <v>-0.0888107024351541</v>
      </c>
      <c r="AH166" s="130">
        <f t="shared" si="47"/>
        <v>-0.7678107024351277</v>
      </c>
      <c r="AI166" s="130">
        <f t="shared" si="48"/>
        <v>-0.48981070243513614</v>
      </c>
    </row>
    <row r="167" spans="1:35" ht="15">
      <c r="A167" s="237">
        <v>546</v>
      </c>
      <c r="B167" s="238" t="s">
        <v>375</v>
      </c>
      <c r="C167" s="239">
        <v>71</v>
      </c>
      <c r="D167" s="238" t="s">
        <v>322</v>
      </c>
      <c r="E167" s="238" t="s">
        <v>167</v>
      </c>
      <c r="F167" s="239">
        <v>152</v>
      </c>
      <c r="G167" s="238" t="s">
        <v>162</v>
      </c>
      <c r="H167" s="239" t="s">
        <v>163</v>
      </c>
      <c r="I167" s="240">
        <v>0.8464732528041415</v>
      </c>
      <c r="J167" s="240">
        <v>0.651</v>
      </c>
      <c r="K167" s="241" t="s">
        <v>164</v>
      </c>
      <c r="L167" s="241" t="s">
        <v>3</v>
      </c>
      <c r="M167" s="242">
        <v>24088.066165675482</v>
      </c>
      <c r="N167" s="243">
        <v>24088.066165675482</v>
      </c>
      <c r="O167" s="244">
        <f t="shared" si="50"/>
        <v>8.954131069102697</v>
      </c>
      <c r="P167" s="244">
        <f t="shared" si="50"/>
        <v>10.148015211649724</v>
      </c>
      <c r="Q167" s="244">
        <f t="shared" si="35"/>
        <v>1.1938841425470272</v>
      </c>
      <c r="R167" s="245">
        <v>146.38642000000002</v>
      </c>
      <c r="S167" s="245">
        <v>150.077428</v>
      </c>
      <c r="T167" s="245">
        <v>149.938428</v>
      </c>
      <c r="U167" s="245">
        <v>146.816428</v>
      </c>
      <c r="V167" s="245">
        <v>146.899428</v>
      </c>
      <c r="W167" s="245">
        <f t="shared" si="36"/>
        <v>137.43228893089733</v>
      </c>
      <c r="X167" s="245">
        <f t="shared" si="37"/>
        <v>139.92941278835028</v>
      </c>
      <c r="Y167" s="245">
        <f t="shared" si="38"/>
        <v>139.79041278835027</v>
      </c>
      <c r="Z167" s="245">
        <f t="shared" si="39"/>
        <v>136.66841278835028</v>
      </c>
      <c r="AA167" s="245">
        <f t="shared" si="40"/>
        <v>136.75141278835028</v>
      </c>
      <c r="AB167" s="130">
        <f t="shared" si="41"/>
        <v>2.497123857452948</v>
      </c>
      <c r="AC167" s="130">
        <f t="shared" si="42"/>
        <v>-0.13900000000001</v>
      </c>
      <c r="AD167" s="130">
        <f t="shared" si="43"/>
        <v>-3.1219999999999857</v>
      </c>
      <c r="AE167" s="130">
        <f t="shared" si="44"/>
        <v>0.08299999999999841</v>
      </c>
      <c r="AF167" s="130">
        <f t="shared" si="45"/>
        <v>2.497123857452948</v>
      </c>
      <c r="AG167" s="130">
        <f t="shared" si="46"/>
        <v>2.358123857452938</v>
      </c>
      <c r="AH167" s="130">
        <f t="shared" si="47"/>
        <v>-0.7638761425470477</v>
      </c>
      <c r="AI167" s="130">
        <f t="shared" si="48"/>
        <v>-0.6808761425470493</v>
      </c>
    </row>
    <row r="168" spans="1:35" ht="15">
      <c r="A168" s="237">
        <v>235</v>
      </c>
      <c r="B168" s="238" t="s">
        <v>371</v>
      </c>
      <c r="C168" s="239">
        <v>11</v>
      </c>
      <c r="D168" s="238" t="s">
        <v>180</v>
      </c>
      <c r="E168" s="238" t="s">
        <v>60</v>
      </c>
      <c r="F168" s="239">
        <v>90</v>
      </c>
      <c r="G168" s="238" t="s">
        <v>162</v>
      </c>
      <c r="H168" s="239" t="s">
        <v>163</v>
      </c>
      <c r="I168" s="240">
        <v>0.8253187613843351</v>
      </c>
      <c r="J168" s="240">
        <v>0.597</v>
      </c>
      <c r="K168" s="241" t="s">
        <v>164</v>
      </c>
      <c r="L168" s="241" t="s">
        <v>3</v>
      </c>
      <c r="M168" s="242">
        <v>13517.469137303078</v>
      </c>
      <c r="N168" s="243">
        <v>13517.469137303078</v>
      </c>
      <c r="O168" s="244">
        <f t="shared" si="50"/>
        <v>10.014323729836443</v>
      </c>
      <c r="P168" s="244">
        <f t="shared" si="50"/>
        <v>11.349566893814636</v>
      </c>
      <c r="Q168" s="244">
        <f t="shared" si="35"/>
        <v>1.335243163978193</v>
      </c>
      <c r="R168" s="245">
        <v>162.284511</v>
      </c>
      <c r="S168" s="245">
        <v>166.132526</v>
      </c>
      <c r="T168" s="245">
        <v>167.703526</v>
      </c>
      <c r="U168" s="245">
        <v>162.862526</v>
      </c>
      <c r="V168" s="245">
        <v>162.902526</v>
      </c>
      <c r="W168" s="245">
        <f t="shared" si="36"/>
        <v>152.27018727016358</v>
      </c>
      <c r="X168" s="245">
        <f t="shared" si="37"/>
        <v>154.7829591061854</v>
      </c>
      <c r="Y168" s="245">
        <f t="shared" si="38"/>
        <v>156.35395910618539</v>
      </c>
      <c r="Z168" s="245">
        <f t="shared" si="39"/>
        <v>151.51295910618538</v>
      </c>
      <c r="AA168" s="245">
        <f t="shared" si="40"/>
        <v>151.55295910618537</v>
      </c>
      <c r="AB168" s="130">
        <f t="shared" si="41"/>
        <v>2.5127718360218125</v>
      </c>
      <c r="AC168" s="130">
        <f t="shared" si="42"/>
        <v>1.570999999999998</v>
      </c>
      <c r="AD168" s="130">
        <f t="shared" si="43"/>
        <v>-4.841000000000008</v>
      </c>
      <c r="AE168" s="130">
        <f t="shared" si="44"/>
        <v>0.03999999999999204</v>
      </c>
      <c r="AF168" s="130">
        <f t="shared" si="45"/>
        <v>2.5127718360218125</v>
      </c>
      <c r="AG168" s="130">
        <f t="shared" si="46"/>
        <v>4.0837718360218105</v>
      </c>
      <c r="AH168" s="130">
        <f t="shared" si="47"/>
        <v>-0.7572281639781977</v>
      </c>
      <c r="AI168" s="130">
        <f t="shared" si="48"/>
        <v>-0.7172281639782057</v>
      </c>
    </row>
    <row r="169" spans="1:35" ht="15">
      <c r="A169" s="237">
        <v>732</v>
      </c>
      <c r="B169" s="238" t="s">
        <v>372</v>
      </c>
      <c r="C169" s="239">
        <v>12</v>
      </c>
      <c r="D169" s="238" t="s">
        <v>373</v>
      </c>
      <c r="E169" s="238" t="s">
        <v>167</v>
      </c>
      <c r="F169" s="239">
        <v>64</v>
      </c>
      <c r="G169" s="238" t="s">
        <v>162</v>
      </c>
      <c r="H169" s="239" t="s">
        <v>163</v>
      </c>
      <c r="I169" s="240">
        <v>1.065403005464481</v>
      </c>
      <c r="J169" s="240">
        <v>0.688</v>
      </c>
      <c r="K169" s="241" t="s">
        <v>164</v>
      </c>
      <c r="L169" s="241" t="s">
        <v>4</v>
      </c>
      <c r="M169" s="242">
        <v>11313.882858167513</v>
      </c>
      <c r="N169" s="243">
        <v>11226.055973559522</v>
      </c>
      <c r="O169" s="244">
        <f t="shared" si="50"/>
        <v>6.731553776997576</v>
      </c>
      <c r="P169" s="244">
        <f t="shared" si="50"/>
        <v>7.629094280597253</v>
      </c>
      <c r="Q169" s="244">
        <f t="shared" si="35"/>
        <v>0.8975405035996769</v>
      </c>
      <c r="R169" s="245">
        <v>142.97699999999998</v>
      </c>
      <c r="S169" s="245">
        <v>146.19699999999997</v>
      </c>
      <c r="T169" s="245">
        <v>145.464</v>
      </c>
      <c r="U169" s="245">
        <v>143.128</v>
      </c>
      <c r="V169" s="245">
        <v>143.35999999999999</v>
      </c>
      <c r="W169" s="245">
        <f t="shared" si="36"/>
        <v>136.2454462230024</v>
      </c>
      <c r="X169" s="245">
        <f t="shared" si="37"/>
        <v>138.56790571940272</v>
      </c>
      <c r="Y169" s="245">
        <f t="shared" si="38"/>
        <v>137.83490571940274</v>
      </c>
      <c r="Z169" s="245">
        <f t="shared" si="39"/>
        <v>135.49890571940273</v>
      </c>
      <c r="AA169" s="245">
        <f t="shared" si="40"/>
        <v>135.73090571940273</v>
      </c>
      <c r="AB169" s="130">
        <f t="shared" si="41"/>
        <v>2.322459496400313</v>
      </c>
      <c r="AC169" s="130">
        <f t="shared" si="42"/>
        <v>-0.7329999999999757</v>
      </c>
      <c r="AD169" s="130">
        <f t="shared" si="43"/>
        <v>-2.3360000000000127</v>
      </c>
      <c r="AE169" s="130">
        <f t="shared" si="44"/>
        <v>0.23199999999999932</v>
      </c>
      <c r="AF169" s="130">
        <f t="shared" si="45"/>
        <v>2.322459496400313</v>
      </c>
      <c r="AG169" s="130">
        <f t="shared" si="46"/>
        <v>1.5894594964003375</v>
      </c>
      <c r="AH169" s="130">
        <f t="shared" si="47"/>
        <v>-0.7465405035996753</v>
      </c>
      <c r="AI169" s="130">
        <f t="shared" si="48"/>
        <v>-0.514540503599676</v>
      </c>
    </row>
    <row r="170" spans="1:35" ht="15">
      <c r="A170" s="237">
        <v>953</v>
      </c>
      <c r="B170" s="238" t="s">
        <v>379</v>
      </c>
      <c r="C170" s="239">
        <v>40</v>
      </c>
      <c r="D170" s="238" t="s">
        <v>61</v>
      </c>
      <c r="E170" s="238" t="s">
        <v>61</v>
      </c>
      <c r="F170" s="239">
        <v>148</v>
      </c>
      <c r="G170" s="238" t="s">
        <v>162</v>
      </c>
      <c r="H170" s="239" t="s">
        <v>163</v>
      </c>
      <c r="I170" s="240">
        <v>0.9337985526510116</v>
      </c>
      <c r="J170" s="240">
        <v>0.452</v>
      </c>
      <c r="K170" s="241" t="s">
        <v>164</v>
      </c>
      <c r="L170" s="241" t="s">
        <v>4</v>
      </c>
      <c r="M170" s="242">
        <v>17263.379126282016</v>
      </c>
      <c r="N170" s="243">
        <v>17263.379126282016</v>
      </c>
      <c r="O170" s="244">
        <f t="shared" si="50"/>
        <v>11.690310440869766</v>
      </c>
      <c r="P170" s="244">
        <f t="shared" si="50"/>
        <v>13.2490184996524</v>
      </c>
      <c r="Q170" s="244">
        <f t="shared" si="35"/>
        <v>1.558708058782635</v>
      </c>
      <c r="R170" s="245">
        <v>149.71200000000002</v>
      </c>
      <c r="S170" s="245">
        <v>152.79600000000002</v>
      </c>
      <c r="T170" s="245">
        <v>156.364</v>
      </c>
      <c r="U170" s="245">
        <v>150.53400000000002</v>
      </c>
      <c r="V170" s="245">
        <v>150.60500000000002</v>
      </c>
      <c r="W170" s="245">
        <f t="shared" si="36"/>
        <v>138.02168955913027</v>
      </c>
      <c r="X170" s="245">
        <f t="shared" si="37"/>
        <v>139.5469815003476</v>
      </c>
      <c r="Y170" s="245">
        <f t="shared" si="38"/>
        <v>143.1149815003476</v>
      </c>
      <c r="Z170" s="245">
        <f t="shared" si="39"/>
        <v>137.2849815003476</v>
      </c>
      <c r="AA170" s="245">
        <f t="shared" si="40"/>
        <v>137.3559815003476</v>
      </c>
      <c r="AB170" s="130">
        <f t="shared" si="41"/>
        <v>1.525291941217347</v>
      </c>
      <c r="AC170" s="130">
        <f t="shared" si="42"/>
        <v>3.5679999999999836</v>
      </c>
      <c r="AD170" s="130">
        <f t="shared" si="43"/>
        <v>-5.829999999999984</v>
      </c>
      <c r="AE170" s="130">
        <f t="shared" si="44"/>
        <v>0.07099999999999795</v>
      </c>
      <c r="AF170" s="130">
        <f t="shared" si="45"/>
        <v>1.525291941217347</v>
      </c>
      <c r="AG170" s="130">
        <f t="shared" si="46"/>
        <v>5.0932919412173305</v>
      </c>
      <c r="AH170" s="130">
        <f t="shared" si="47"/>
        <v>-0.7367080587826536</v>
      </c>
      <c r="AI170" s="130">
        <f t="shared" si="48"/>
        <v>-0.6657080587826556</v>
      </c>
    </row>
    <row r="171" spans="1:35" ht="15">
      <c r="A171" s="237">
        <v>707</v>
      </c>
      <c r="B171" s="238" t="s">
        <v>392</v>
      </c>
      <c r="C171" s="239">
        <v>44</v>
      </c>
      <c r="D171" s="238" t="s">
        <v>187</v>
      </c>
      <c r="E171" s="238" t="s">
        <v>58</v>
      </c>
      <c r="F171" s="239">
        <v>76</v>
      </c>
      <c r="G171" s="238" t="s">
        <v>162</v>
      </c>
      <c r="H171" s="239" t="s">
        <v>163</v>
      </c>
      <c r="I171" s="240">
        <v>0.8472821397756687</v>
      </c>
      <c r="J171" s="240">
        <v>0.71</v>
      </c>
      <c r="K171" s="241" t="s">
        <v>207</v>
      </c>
      <c r="L171" s="241" t="s">
        <v>3</v>
      </c>
      <c r="M171" s="242">
        <v>15044.277895483096</v>
      </c>
      <c r="N171" s="243">
        <v>15044.277895483096</v>
      </c>
      <c r="O171" s="244">
        <f t="shared" si="50"/>
        <v>8.202217377585267</v>
      </c>
      <c r="P171" s="244">
        <f t="shared" si="50"/>
        <v>9.295846361263303</v>
      </c>
      <c r="Q171" s="244">
        <f t="shared" si="35"/>
        <v>1.0936289836780357</v>
      </c>
      <c r="R171" s="245">
        <v>142.854396</v>
      </c>
      <c r="S171" s="245">
        <v>146.147684</v>
      </c>
      <c r="T171" s="245">
        <v>149.511684</v>
      </c>
      <c r="U171" s="245">
        <v>143.234684</v>
      </c>
      <c r="V171" s="245">
        <v>143.611684</v>
      </c>
      <c r="W171" s="245">
        <f t="shared" si="36"/>
        <v>134.65217862241474</v>
      </c>
      <c r="X171" s="245">
        <f t="shared" si="37"/>
        <v>136.8518376387367</v>
      </c>
      <c r="Y171" s="245">
        <f t="shared" si="38"/>
        <v>140.2158376387367</v>
      </c>
      <c r="Z171" s="245">
        <f t="shared" si="39"/>
        <v>133.9388376387367</v>
      </c>
      <c r="AA171" s="245">
        <f t="shared" si="40"/>
        <v>134.3158376387367</v>
      </c>
      <c r="AB171" s="130">
        <f t="shared" si="41"/>
        <v>2.1996590163219594</v>
      </c>
      <c r="AC171" s="130">
        <f t="shared" si="42"/>
        <v>3.3640000000000043</v>
      </c>
      <c r="AD171" s="130">
        <f t="shared" si="43"/>
        <v>-6.277000000000015</v>
      </c>
      <c r="AE171" s="130">
        <f t="shared" si="44"/>
        <v>0.37700000000000955</v>
      </c>
      <c r="AF171" s="130">
        <f t="shared" si="45"/>
        <v>2.1996590163219594</v>
      </c>
      <c r="AG171" s="130">
        <f t="shared" si="46"/>
        <v>5.563659016321964</v>
      </c>
      <c r="AH171" s="130">
        <f t="shared" si="47"/>
        <v>-0.7133409836780515</v>
      </c>
      <c r="AI171" s="130">
        <f t="shared" si="48"/>
        <v>-0.336340983678042</v>
      </c>
    </row>
    <row r="172" spans="1:35" ht="15">
      <c r="A172" s="237">
        <v>849</v>
      </c>
      <c r="B172" s="238" t="s">
        <v>393</v>
      </c>
      <c r="C172" s="239">
        <v>6</v>
      </c>
      <c r="D172" s="238" t="s">
        <v>394</v>
      </c>
      <c r="E172" s="238" t="s">
        <v>167</v>
      </c>
      <c r="F172" s="239">
        <v>40</v>
      </c>
      <c r="G172" s="238" t="s">
        <v>168</v>
      </c>
      <c r="H172" s="239" t="s">
        <v>163</v>
      </c>
      <c r="I172" s="240">
        <v>0.9390027322404372</v>
      </c>
      <c r="J172" s="240">
        <v>0.579</v>
      </c>
      <c r="K172" s="241" t="s">
        <v>164</v>
      </c>
      <c r="L172" s="241" t="s">
        <v>4</v>
      </c>
      <c r="M172" s="242">
        <v>7143.500884158319</v>
      </c>
      <c r="N172" s="243">
        <v>7088.047647129518</v>
      </c>
      <c r="O172" s="244">
        <f t="shared" si="50"/>
        <v>9.075535413443406</v>
      </c>
      <c r="P172" s="244">
        <f t="shared" si="50"/>
        <v>10.285606801902526</v>
      </c>
      <c r="Q172" s="244">
        <f t="shared" si="35"/>
        <v>1.21007138845912</v>
      </c>
      <c r="R172" s="245">
        <v>140.888</v>
      </c>
      <c r="S172" s="245">
        <v>144.258</v>
      </c>
      <c r="T172" s="245">
        <v>150.758</v>
      </c>
      <c r="U172" s="245">
        <v>141.424</v>
      </c>
      <c r="V172" s="245">
        <v>141.08100000000002</v>
      </c>
      <c r="W172" s="245">
        <f t="shared" si="36"/>
        <v>131.8124645865566</v>
      </c>
      <c r="X172" s="245">
        <f t="shared" si="37"/>
        <v>133.97239319809748</v>
      </c>
      <c r="Y172" s="245">
        <f t="shared" si="38"/>
        <v>140.47239319809748</v>
      </c>
      <c r="Z172" s="245">
        <f t="shared" si="39"/>
        <v>131.13839319809748</v>
      </c>
      <c r="AA172" s="245">
        <f t="shared" si="40"/>
        <v>130.79539319809749</v>
      </c>
      <c r="AB172" s="130">
        <f t="shared" si="41"/>
        <v>2.1599286115408916</v>
      </c>
      <c r="AC172" s="130">
        <f t="shared" si="42"/>
        <v>6.5</v>
      </c>
      <c r="AD172" s="130">
        <f t="shared" si="43"/>
        <v>-9.334000000000003</v>
      </c>
      <c r="AE172" s="130">
        <f t="shared" si="44"/>
        <v>-0.3429999999999893</v>
      </c>
      <c r="AF172" s="130">
        <f t="shared" si="45"/>
        <v>2.1599286115408916</v>
      </c>
      <c r="AG172" s="130">
        <f t="shared" si="46"/>
        <v>8.659928611540892</v>
      </c>
      <c r="AH172" s="130">
        <f t="shared" si="47"/>
        <v>-0.6740713884591116</v>
      </c>
      <c r="AI172" s="130">
        <f t="shared" si="48"/>
        <v>-1.017071388459101</v>
      </c>
    </row>
    <row r="173" spans="1:35" ht="15">
      <c r="A173" s="237">
        <v>382</v>
      </c>
      <c r="B173" s="238" t="s">
        <v>395</v>
      </c>
      <c r="C173" s="239">
        <v>60</v>
      </c>
      <c r="D173" s="238" t="s">
        <v>225</v>
      </c>
      <c r="E173" s="238" t="s">
        <v>167</v>
      </c>
      <c r="F173" s="239">
        <v>70</v>
      </c>
      <c r="G173" s="238" t="s">
        <v>162</v>
      </c>
      <c r="H173" s="239" t="s">
        <v>163</v>
      </c>
      <c r="I173" s="240">
        <v>0.7866120218579234</v>
      </c>
      <c r="J173" s="240">
        <v>0.753</v>
      </c>
      <c r="K173" s="241" t="s">
        <v>207</v>
      </c>
      <c r="L173" s="241" t="s">
        <v>3</v>
      </c>
      <c r="M173" s="242">
        <v>11043.644933538404</v>
      </c>
      <c r="N173" s="243">
        <v>11043.644933538404</v>
      </c>
      <c r="O173" s="244">
        <f t="shared" si="50"/>
        <v>8.330328345672902</v>
      </c>
      <c r="P173" s="244">
        <f t="shared" si="50"/>
        <v>9.441038791762622</v>
      </c>
      <c r="Q173" s="244">
        <f t="shared" si="35"/>
        <v>1.1107104460897208</v>
      </c>
      <c r="R173" s="245">
        <v>141.477009</v>
      </c>
      <c r="S173" s="245">
        <v>145.054136</v>
      </c>
      <c r="T173" s="245">
        <v>150.48313600000003</v>
      </c>
      <c r="U173" s="245">
        <v>141.986136</v>
      </c>
      <c r="V173" s="245">
        <v>142.606136</v>
      </c>
      <c r="W173" s="245">
        <f t="shared" si="36"/>
        <v>133.1466806543271</v>
      </c>
      <c r="X173" s="245">
        <f t="shared" si="37"/>
        <v>135.61309720823738</v>
      </c>
      <c r="Y173" s="245">
        <f t="shared" si="38"/>
        <v>141.0420972082374</v>
      </c>
      <c r="Z173" s="245">
        <f t="shared" si="39"/>
        <v>132.54509720823737</v>
      </c>
      <c r="AA173" s="245">
        <f t="shared" si="40"/>
        <v>133.16509720823737</v>
      </c>
      <c r="AB173" s="130">
        <f t="shared" si="41"/>
        <v>2.4664165539102783</v>
      </c>
      <c r="AC173" s="130">
        <f t="shared" si="42"/>
        <v>5.4290000000000305</v>
      </c>
      <c r="AD173" s="130">
        <f t="shared" si="43"/>
        <v>-8.497000000000043</v>
      </c>
      <c r="AE173" s="130">
        <f t="shared" si="44"/>
        <v>0.6200000000000045</v>
      </c>
      <c r="AF173" s="130">
        <f t="shared" si="45"/>
        <v>2.4664165539102783</v>
      </c>
      <c r="AG173" s="130">
        <f t="shared" si="46"/>
        <v>7.895416553910309</v>
      </c>
      <c r="AH173" s="130">
        <f t="shared" si="47"/>
        <v>-0.6015834460897338</v>
      </c>
      <c r="AI173" s="130">
        <f t="shared" si="48"/>
        <v>0.01841655391027075</v>
      </c>
    </row>
    <row r="174" spans="1:35" ht="15">
      <c r="A174" s="237">
        <v>915</v>
      </c>
      <c r="B174" s="238" t="s">
        <v>384</v>
      </c>
      <c r="C174" s="239">
        <v>40</v>
      </c>
      <c r="D174" s="238" t="s">
        <v>61</v>
      </c>
      <c r="E174" s="238" t="s">
        <v>61</v>
      </c>
      <c r="F174" s="239">
        <v>152</v>
      </c>
      <c r="G174" s="238" t="s">
        <v>162</v>
      </c>
      <c r="H174" s="239" t="s">
        <v>163</v>
      </c>
      <c r="I174" s="240">
        <v>0.9555831176301409</v>
      </c>
      <c r="J174" s="240">
        <v>0.509</v>
      </c>
      <c r="K174" s="241" t="s">
        <v>164</v>
      </c>
      <c r="L174" s="241" t="s">
        <v>3</v>
      </c>
      <c r="M174" s="242">
        <v>22969.16150836238</v>
      </c>
      <c r="N174" s="243">
        <v>22790.857567741237</v>
      </c>
      <c r="O174" s="244">
        <f t="shared" si="50"/>
        <v>10.14451817770158</v>
      </c>
      <c r="P174" s="244">
        <f t="shared" si="50"/>
        <v>11.497120601395125</v>
      </c>
      <c r="Q174" s="244">
        <f t="shared" si="35"/>
        <v>1.3526024236935452</v>
      </c>
      <c r="R174" s="245">
        <v>149.76311600000002</v>
      </c>
      <c r="S174" s="245">
        <v>152.940893</v>
      </c>
      <c r="T174" s="245">
        <v>151.217893</v>
      </c>
      <c r="U174" s="245">
        <v>150.579893</v>
      </c>
      <c r="V174" s="245">
        <v>150.346893</v>
      </c>
      <c r="W174" s="245">
        <f t="shared" si="36"/>
        <v>139.61859782229845</v>
      </c>
      <c r="X174" s="245">
        <f t="shared" si="37"/>
        <v>141.44377239860486</v>
      </c>
      <c r="Y174" s="245">
        <f t="shared" si="38"/>
        <v>139.72077239860488</v>
      </c>
      <c r="Z174" s="245">
        <f t="shared" si="39"/>
        <v>139.08277239860487</v>
      </c>
      <c r="AA174" s="245">
        <f t="shared" si="40"/>
        <v>138.84977239860487</v>
      </c>
      <c r="AB174" s="130">
        <f t="shared" si="41"/>
        <v>1.8251745763064093</v>
      </c>
      <c r="AC174" s="130">
        <f t="shared" si="42"/>
        <v>-1.7229999999999848</v>
      </c>
      <c r="AD174" s="130">
        <f t="shared" si="43"/>
        <v>-0.6380000000000052</v>
      </c>
      <c r="AE174" s="130">
        <f t="shared" si="44"/>
        <v>-0.2330000000000041</v>
      </c>
      <c r="AF174" s="130">
        <f t="shared" si="45"/>
        <v>1.8251745763064093</v>
      </c>
      <c r="AG174" s="130">
        <f t="shared" si="46"/>
        <v>0.10217457630642457</v>
      </c>
      <c r="AH174" s="130">
        <f t="shared" si="47"/>
        <v>-0.5358254236935807</v>
      </c>
      <c r="AI174" s="130">
        <f t="shared" si="48"/>
        <v>-0.7688254236935848</v>
      </c>
    </row>
    <row r="175" spans="1:35" ht="15">
      <c r="A175" s="237">
        <v>835</v>
      </c>
      <c r="B175" s="238" t="s">
        <v>355</v>
      </c>
      <c r="C175" s="239">
        <v>16</v>
      </c>
      <c r="D175" s="238" t="s">
        <v>356</v>
      </c>
      <c r="E175" s="238" t="s">
        <v>357</v>
      </c>
      <c r="F175" s="239">
        <v>168</v>
      </c>
      <c r="G175" s="238" t="s">
        <v>162</v>
      </c>
      <c r="H175" s="239" t="s">
        <v>163</v>
      </c>
      <c r="I175" s="240">
        <v>0.6224466562581317</v>
      </c>
      <c r="J175" s="240">
        <v>0.796</v>
      </c>
      <c r="K175" s="241" t="s">
        <v>207</v>
      </c>
      <c r="L175" s="241" t="s">
        <v>4</v>
      </c>
      <c r="M175" s="242">
        <v>22880.033882897438</v>
      </c>
      <c r="N175" s="243">
        <v>22880.033882897438</v>
      </c>
      <c r="O175" s="244">
        <f t="shared" si="50"/>
        <v>9.95869586619985</v>
      </c>
      <c r="P175" s="244">
        <f t="shared" si="50"/>
        <v>11.286521981693165</v>
      </c>
      <c r="Q175" s="244">
        <f t="shared" si="35"/>
        <v>1.3278261154933144</v>
      </c>
      <c r="R175" s="245">
        <v>160.68834099999998</v>
      </c>
      <c r="S175" s="245">
        <v>164.689202</v>
      </c>
      <c r="T175" s="245">
        <v>160.87520199999997</v>
      </c>
      <c r="U175" s="245">
        <v>161.49020199999998</v>
      </c>
      <c r="V175" s="245">
        <v>161.32320199999998</v>
      </c>
      <c r="W175" s="245">
        <f t="shared" si="36"/>
        <v>150.72964513380012</v>
      </c>
      <c r="X175" s="245">
        <f t="shared" si="37"/>
        <v>153.40268001830682</v>
      </c>
      <c r="Y175" s="245">
        <f t="shared" si="38"/>
        <v>149.5886800183068</v>
      </c>
      <c r="Z175" s="245">
        <f t="shared" si="39"/>
        <v>150.2036800183068</v>
      </c>
      <c r="AA175" s="245">
        <f t="shared" si="40"/>
        <v>150.0366800183068</v>
      </c>
      <c r="AB175" s="130">
        <f t="shared" si="41"/>
        <v>2.6730348845067056</v>
      </c>
      <c r="AC175" s="130">
        <f t="shared" si="42"/>
        <v>-3.8140000000000214</v>
      </c>
      <c r="AD175" s="130">
        <f t="shared" si="43"/>
        <v>0.6150000000000091</v>
      </c>
      <c r="AE175" s="130">
        <f t="shared" si="44"/>
        <v>-0.1670000000000016</v>
      </c>
      <c r="AF175" s="130">
        <f t="shared" si="45"/>
        <v>2.6730348845067056</v>
      </c>
      <c r="AG175" s="130">
        <f t="shared" si="46"/>
        <v>-1.1409651154933158</v>
      </c>
      <c r="AH175" s="130">
        <f t="shared" si="47"/>
        <v>-0.5259651154933067</v>
      </c>
      <c r="AI175" s="130">
        <f t="shared" si="48"/>
        <v>-0.6929651154933083</v>
      </c>
    </row>
    <row r="176" spans="1:35" ht="15">
      <c r="A176" s="237">
        <v>154</v>
      </c>
      <c r="B176" s="238" t="s">
        <v>378</v>
      </c>
      <c r="C176" s="239">
        <v>68</v>
      </c>
      <c r="D176" s="238" t="s">
        <v>182</v>
      </c>
      <c r="E176" s="238" t="s">
        <v>167</v>
      </c>
      <c r="F176" s="239">
        <v>119</v>
      </c>
      <c r="G176" s="238" t="s">
        <v>162</v>
      </c>
      <c r="H176" s="239" t="s">
        <v>163</v>
      </c>
      <c r="I176" s="240">
        <v>0.959705193552831</v>
      </c>
      <c r="J176" s="240">
        <v>0.646</v>
      </c>
      <c r="K176" s="241" t="s">
        <v>164</v>
      </c>
      <c r="L176" s="241" t="s">
        <v>4</v>
      </c>
      <c r="M176" s="242">
        <v>18554.776962829215</v>
      </c>
      <c r="N176" s="243">
        <v>18410.74080162175</v>
      </c>
      <c r="O176" s="244">
        <f t="shared" si="50"/>
        <v>7.958794889591322</v>
      </c>
      <c r="P176" s="244">
        <f t="shared" si="50"/>
        <v>9.01996754153683</v>
      </c>
      <c r="Q176" s="244">
        <f t="shared" si="35"/>
        <v>1.0611726519455091</v>
      </c>
      <c r="R176" s="245">
        <v>138.255</v>
      </c>
      <c r="S176" s="245">
        <v>141.489</v>
      </c>
      <c r="T176" s="245">
        <v>143.275</v>
      </c>
      <c r="U176" s="245">
        <v>138.852</v>
      </c>
      <c r="V176" s="245">
        <v>139.028</v>
      </c>
      <c r="W176" s="245">
        <f t="shared" si="36"/>
        <v>130.29620511040866</v>
      </c>
      <c r="X176" s="245">
        <f t="shared" si="37"/>
        <v>132.46903245846318</v>
      </c>
      <c r="Y176" s="245">
        <f t="shared" si="38"/>
        <v>134.25503245846318</v>
      </c>
      <c r="Z176" s="245">
        <f t="shared" si="39"/>
        <v>129.83203245846317</v>
      </c>
      <c r="AA176" s="245">
        <f t="shared" si="40"/>
        <v>130.00803245846316</v>
      </c>
      <c r="AB176" s="130">
        <f t="shared" si="41"/>
        <v>2.1728273480545113</v>
      </c>
      <c r="AC176" s="130">
        <f t="shared" si="42"/>
        <v>1.7860000000000014</v>
      </c>
      <c r="AD176" s="130">
        <f t="shared" si="43"/>
        <v>-4.423000000000002</v>
      </c>
      <c r="AE176" s="130">
        <f t="shared" si="44"/>
        <v>0.17599999999998772</v>
      </c>
      <c r="AF176" s="130">
        <f t="shared" si="45"/>
        <v>2.1728273480545113</v>
      </c>
      <c r="AG176" s="130">
        <f t="shared" si="46"/>
        <v>3.9588273480545126</v>
      </c>
      <c r="AH176" s="130">
        <f t="shared" si="47"/>
        <v>-0.4641726519454892</v>
      </c>
      <c r="AI176" s="130">
        <f t="shared" si="48"/>
        <v>-0.28817265194550146</v>
      </c>
    </row>
    <row r="177" spans="1:35" ht="15">
      <c r="A177" s="237">
        <v>583</v>
      </c>
      <c r="B177" s="238" t="s">
        <v>407</v>
      </c>
      <c r="C177" s="239">
        <v>67</v>
      </c>
      <c r="D177" s="238" t="s">
        <v>199</v>
      </c>
      <c r="E177" s="238" t="s">
        <v>61</v>
      </c>
      <c r="F177" s="239">
        <v>49</v>
      </c>
      <c r="G177" s="238" t="s">
        <v>168</v>
      </c>
      <c r="H177" s="239" t="s">
        <v>163</v>
      </c>
      <c r="I177" s="240">
        <v>0.8581465373034459</v>
      </c>
      <c r="J177" s="240">
        <v>0.606</v>
      </c>
      <c r="K177" s="241" t="s">
        <v>164</v>
      </c>
      <c r="L177" s="241" t="s">
        <v>3</v>
      </c>
      <c r="M177" s="242">
        <v>8101.124161223803</v>
      </c>
      <c r="N177" s="243">
        <v>8038.237130677151</v>
      </c>
      <c r="O177" s="244">
        <f t="shared" si="50"/>
        <v>9.488194895205126</v>
      </c>
      <c r="P177" s="244">
        <f t="shared" si="50"/>
        <v>10.753287547899141</v>
      </c>
      <c r="Q177" s="244">
        <f t="shared" si="35"/>
        <v>1.2650926526940154</v>
      </c>
      <c r="R177" s="245">
        <v>158.01182300000002</v>
      </c>
      <c r="S177" s="245">
        <v>161.63965600000003</v>
      </c>
      <c r="T177" s="245">
        <v>164.36865600000002</v>
      </c>
      <c r="U177" s="245">
        <v>158.85365600000003</v>
      </c>
      <c r="V177" s="245">
        <v>158.85765600000002</v>
      </c>
      <c r="W177" s="245">
        <f t="shared" si="36"/>
        <v>148.5236281047949</v>
      </c>
      <c r="X177" s="245">
        <f t="shared" si="37"/>
        <v>150.8863684521009</v>
      </c>
      <c r="Y177" s="245">
        <f t="shared" si="38"/>
        <v>153.61536845210088</v>
      </c>
      <c r="Z177" s="245">
        <f t="shared" si="39"/>
        <v>148.1003684521009</v>
      </c>
      <c r="AA177" s="245">
        <f t="shared" si="40"/>
        <v>148.10436845210089</v>
      </c>
      <c r="AB177" s="130">
        <f t="shared" si="41"/>
        <v>2.362740347305987</v>
      </c>
      <c r="AC177" s="130">
        <f t="shared" si="42"/>
        <v>2.728999999999985</v>
      </c>
      <c r="AD177" s="130">
        <f t="shared" si="43"/>
        <v>-5.514999999999986</v>
      </c>
      <c r="AE177" s="130">
        <f t="shared" si="44"/>
        <v>0.003999999999990678</v>
      </c>
      <c r="AF177" s="130">
        <f t="shared" si="45"/>
        <v>2.362740347305987</v>
      </c>
      <c r="AG177" s="130">
        <f t="shared" si="46"/>
        <v>5.091740347305972</v>
      </c>
      <c r="AH177" s="130">
        <f t="shared" si="47"/>
        <v>-0.4232596526940142</v>
      </c>
      <c r="AI177" s="130">
        <f t="shared" si="48"/>
        <v>-0.41925965269402354</v>
      </c>
    </row>
    <row r="178" spans="1:35" ht="15">
      <c r="A178" s="237">
        <v>159</v>
      </c>
      <c r="B178" s="238" t="s">
        <v>213</v>
      </c>
      <c r="C178" s="239">
        <v>70</v>
      </c>
      <c r="D178" s="238" t="s">
        <v>250</v>
      </c>
      <c r="E178" s="238" t="s">
        <v>63</v>
      </c>
      <c r="F178" s="239">
        <v>200</v>
      </c>
      <c r="G178" s="238" t="s">
        <v>162</v>
      </c>
      <c r="H178" s="239" t="s">
        <v>163</v>
      </c>
      <c r="I178" s="240">
        <v>0.9276502732240437</v>
      </c>
      <c r="J178" s="240">
        <v>0.511</v>
      </c>
      <c r="K178" s="241" t="s">
        <v>164</v>
      </c>
      <c r="L178" s="241" t="s">
        <v>4</v>
      </c>
      <c r="M178" s="242">
        <v>38979.22410068294</v>
      </c>
      <c r="N178" s="243">
        <v>38979.22410068294</v>
      </c>
      <c r="O178" s="244">
        <f t="shared" si="50"/>
        <v>10.409083646070492</v>
      </c>
      <c r="P178" s="244">
        <f t="shared" si="50"/>
        <v>11.796961465546556</v>
      </c>
      <c r="Q178" s="244">
        <f t="shared" si="35"/>
        <v>1.3878778194760635</v>
      </c>
      <c r="R178" s="245">
        <v>144.453</v>
      </c>
      <c r="S178" s="245">
        <v>147.376</v>
      </c>
      <c r="T178" s="245">
        <v>150.955</v>
      </c>
      <c r="U178" s="245">
        <v>145.436</v>
      </c>
      <c r="V178" s="245">
        <v>145.407</v>
      </c>
      <c r="W178" s="245">
        <f t="shared" si="36"/>
        <v>134.04391635392952</v>
      </c>
      <c r="X178" s="245">
        <f t="shared" si="37"/>
        <v>135.57903853445345</v>
      </c>
      <c r="Y178" s="245">
        <f t="shared" si="38"/>
        <v>139.15803853445345</v>
      </c>
      <c r="Z178" s="245">
        <f t="shared" si="39"/>
        <v>133.63903853445345</v>
      </c>
      <c r="AA178" s="245">
        <f t="shared" si="40"/>
        <v>133.61003853445345</v>
      </c>
      <c r="AB178" s="130">
        <f t="shared" si="41"/>
        <v>1.5351221805239277</v>
      </c>
      <c r="AC178" s="130">
        <f t="shared" si="42"/>
        <v>3.5790000000000077</v>
      </c>
      <c r="AD178" s="130">
        <f t="shared" si="43"/>
        <v>-5.5190000000000055</v>
      </c>
      <c r="AE178" s="130">
        <f t="shared" si="44"/>
        <v>-0.028999999999996362</v>
      </c>
      <c r="AF178" s="130">
        <f t="shared" si="45"/>
        <v>1.5351221805239277</v>
      </c>
      <c r="AG178" s="130">
        <f t="shared" si="46"/>
        <v>5.114122180523935</v>
      </c>
      <c r="AH178" s="130">
        <f t="shared" si="47"/>
        <v>-0.40487781947607004</v>
      </c>
      <c r="AI178" s="130">
        <f t="shared" si="48"/>
        <v>-0.4338778194760664</v>
      </c>
    </row>
    <row r="179" spans="1:35" ht="15">
      <c r="A179" s="237">
        <v>706</v>
      </c>
      <c r="B179" s="238" t="s">
        <v>406</v>
      </c>
      <c r="C179" s="239">
        <v>55</v>
      </c>
      <c r="D179" s="238" t="s">
        <v>171</v>
      </c>
      <c r="E179" s="238" t="s">
        <v>115</v>
      </c>
      <c r="F179" s="239">
        <v>50</v>
      </c>
      <c r="G179" s="238" t="s">
        <v>162</v>
      </c>
      <c r="H179" s="239" t="s">
        <v>163</v>
      </c>
      <c r="I179" s="240">
        <v>0.991639344262295</v>
      </c>
      <c r="J179" s="240">
        <v>0.682</v>
      </c>
      <c r="K179" s="241" t="s">
        <v>164</v>
      </c>
      <c r="L179" s="241" t="s">
        <v>4</v>
      </c>
      <c r="M179" s="242">
        <v>8205.541033693818</v>
      </c>
      <c r="N179" s="243">
        <v>8141.843440697076</v>
      </c>
      <c r="O179" s="244">
        <f t="shared" si="50"/>
        <v>7.295911398681615</v>
      </c>
      <c r="P179" s="244">
        <f t="shared" si="50"/>
        <v>8.268699585172497</v>
      </c>
      <c r="Q179" s="244">
        <f t="shared" si="35"/>
        <v>0.9727881864908818</v>
      </c>
      <c r="R179" s="245">
        <v>149.23100000000002</v>
      </c>
      <c r="S179" s="245">
        <v>152.604</v>
      </c>
      <c r="T179" s="245">
        <v>155.53900000000002</v>
      </c>
      <c r="U179" s="245">
        <v>149.83700000000002</v>
      </c>
      <c r="V179" s="245">
        <v>150.87300000000002</v>
      </c>
      <c r="W179" s="245">
        <f t="shared" si="36"/>
        <v>141.9350886013184</v>
      </c>
      <c r="X179" s="245">
        <f t="shared" si="37"/>
        <v>144.33530041482751</v>
      </c>
      <c r="Y179" s="245">
        <f t="shared" si="38"/>
        <v>147.27030041482752</v>
      </c>
      <c r="Z179" s="245">
        <f t="shared" si="39"/>
        <v>141.56830041482752</v>
      </c>
      <c r="AA179" s="245">
        <f t="shared" si="40"/>
        <v>142.60430041482752</v>
      </c>
      <c r="AB179" s="130">
        <f t="shared" si="41"/>
        <v>2.4002118135091166</v>
      </c>
      <c r="AC179" s="130">
        <f t="shared" si="42"/>
        <v>2.9350000000000023</v>
      </c>
      <c r="AD179" s="130">
        <f t="shared" si="43"/>
        <v>-5.701999999999998</v>
      </c>
      <c r="AE179" s="130">
        <f t="shared" si="44"/>
        <v>1.0360000000000014</v>
      </c>
      <c r="AF179" s="130">
        <f t="shared" si="45"/>
        <v>2.4002118135091166</v>
      </c>
      <c r="AG179" s="130">
        <f t="shared" si="46"/>
        <v>5.335211813509119</v>
      </c>
      <c r="AH179" s="130">
        <f t="shared" si="47"/>
        <v>-0.3667881864908793</v>
      </c>
      <c r="AI179" s="130">
        <f t="shared" si="48"/>
        <v>0.6692118135091221</v>
      </c>
    </row>
    <row r="180" spans="1:35" ht="15">
      <c r="A180" s="237">
        <v>280</v>
      </c>
      <c r="B180" s="238" t="s">
        <v>383</v>
      </c>
      <c r="C180" s="239">
        <v>17</v>
      </c>
      <c r="D180" s="238" t="s">
        <v>252</v>
      </c>
      <c r="E180" s="238" t="s">
        <v>167</v>
      </c>
      <c r="F180" s="239">
        <v>137</v>
      </c>
      <c r="G180" s="238" t="s">
        <v>162</v>
      </c>
      <c r="H180" s="239" t="s">
        <v>163</v>
      </c>
      <c r="I180" s="240">
        <v>0.9418451597463204</v>
      </c>
      <c r="J180" s="240">
        <v>0.522</v>
      </c>
      <c r="K180" s="241" t="s">
        <v>164</v>
      </c>
      <c r="L180" s="241" t="s">
        <v>5</v>
      </c>
      <c r="M180" s="242">
        <v>22030.07804842027</v>
      </c>
      <c r="N180" s="243">
        <v>21859.063981285315</v>
      </c>
      <c r="O180" s="244">
        <f t="shared" si="50"/>
        <v>10.03616198373608</v>
      </c>
      <c r="P180" s="244">
        <f t="shared" si="50"/>
        <v>11.374316914900891</v>
      </c>
      <c r="Q180" s="244">
        <f t="shared" si="35"/>
        <v>1.3381549311648122</v>
      </c>
      <c r="R180" s="245">
        <v>135.87599999999998</v>
      </c>
      <c r="S180" s="245">
        <v>139.12099999999998</v>
      </c>
      <c r="T180" s="245">
        <v>137.72299999999998</v>
      </c>
      <c r="U180" s="245">
        <v>136.904</v>
      </c>
      <c r="V180" s="245">
        <v>136.897</v>
      </c>
      <c r="W180" s="245">
        <f t="shared" si="36"/>
        <v>125.8398380162639</v>
      </c>
      <c r="X180" s="245">
        <f t="shared" si="37"/>
        <v>127.7466830850991</v>
      </c>
      <c r="Y180" s="245">
        <f t="shared" si="38"/>
        <v>126.3486830850991</v>
      </c>
      <c r="Z180" s="245">
        <f t="shared" si="39"/>
        <v>125.52968308509911</v>
      </c>
      <c r="AA180" s="245">
        <f t="shared" si="40"/>
        <v>125.5226830850991</v>
      </c>
      <c r="AB180" s="130">
        <f t="shared" si="41"/>
        <v>1.9068450688351959</v>
      </c>
      <c r="AC180" s="130">
        <f t="shared" si="42"/>
        <v>-1.3979999999999961</v>
      </c>
      <c r="AD180" s="130">
        <f t="shared" si="43"/>
        <v>-0.8189999999999884</v>
      </c>
      <c r="AE180" s="130">
        <f t="shared" si="44"/>
        <v>-0.007000000000005002</v>
      </c>
      <c r="AF180" s="130">
        <f t="shared" si="45"/>
        <v>1.9068450688351959</v>
      </c>
      <c r="AG180" s="130">
        <f t="shared" si="46"/>
        <v>0.5088450688351998</v>
      </c>
      <c r="AH180" s="130">
        <f t="shared" si="47"/>
        <v>-0.31015493116478865</v>
      </c>
      <c r="AI180" s="130">
        <f t="shared" si="48"/>
        <v>-0.31715493116479365</v>
      </c>
    </row>
    <row r="181" spans="1:35" ht="15">
      <c r="A181" s="237">
        <v>107</v>
      </c>
      <c r="B181" s="238" t="s">
        <v>455</v>
      </c>
      <c r="C181" s="239">
        <v>17</v>
      </c>
      <c r="D181" s="238" t="s">
        <v>252</v>
      </c>
      <c r="E181" s="238" t="s">
        <v>167</v>
      </c>
      <c r="F181" s="239">
        <v>50</v>
      </c>
      <c r="G181" s="238" t="s">
        <v>162</v>
      </c>
      <c r="H181" s="239" t="s">
        <v>163</v>
      </c>
      <c r="I181" s="240">
        <v>0.909672131147541</v>
      </c>
      <c r="J181" s="240">
        <v>0.486</v>
      </c>
      <c r="K181" s="241" t="s">
        <v>164</v>
      </c>
      <c r="L181" s="241" t="s">
        <v>4</v>
      </c>
      <c r="M181" s="242">
        <v>6308.411727351556</v>
      </c>
      <c r="N181" s="243">
        <v>6259.441081660467</v>
      </c>
      <c r="O181" s="244">
        <f t="shared" si="50"/>
        <v>11.16083059882006</v>
      </c>
      <c r="P181" s="244">
        <f t="shared" si="50"/>
        <v>12.6489413453294</v>
      </c>
      <c r="Q181" s="244">
        <f t="shared" si="35"/>
        <v>1.4881107465093404</v>
      </c>
      <c r="R181" s="245">
        <v>151.009</v>
      </c>
      <c r="S181" s="245">
        <v>154.494</v>
      </c>
      <c r="T181" s="245">
        <v>149.80599999999998</v>
      </c>
      <c r="U181" s="245">
        <v>152.22899999999998</v>
      </c>
      <c r="V181" s="245">
        <v>154.808</v>
      </c>
      <c r="W181" s="245">
        <f t="shared" si="36"/>
        <v>139.84816940117992</v>
      </c>
      <c r="X181" s="245">
        <f t="shared" si="37"/>
        <v>141.8450586546706</v>
      </c>
      <c r="Y181" s="245">
        <f t="shared" si="38"/>
        <v>137.15705865467058</v>
      </c>
      <c r="Z181" s="245">
        <f t="shared" si="39"/>
        <v>139.58005865467058</v>
      </c>
      <c r="AA181" s="245">
        <f t="shared" si="40"/>
        <v>142.1590586546706</v>
      </c>
      <c r="AB181" s="130">
        <f t="shared" si="41"/>
        <v>1.9968892534906786</v>
      </c>
      <c r="AC181" s="130">
        <f t="shared" si="42"/>
        <v>-4.688000000000017</v>
      </c>
      <c r="AD181" s="130">
        <f t="shared" si="43"/>
        <v>2.423000000000002</v>
      </c>
      <c r="AE181" s="130">
        <f t="shared" si="44"/>
        <v>2.5790000000000077</v>
      </c>
      <c r="AF181" s="130">
        <f t="shared" si="45"/>
        <v>1.9968892534906786</v>
      </c>
      <c r="AG181" s="130">
        <f t="shared" si="46"/>
        <v>-2.691110746509338</v>
      </c>
      <c r="AH181" s="130">
        <f t="shared" si="47"/>
        <v>-0.2681107465093362</v>
      </c>
      <c r="AI181" s="130">
        <f t="shared" si="48"/>
        <v>2.3108892534906715</v>
      </c>
    </row>
    <row r="182" spans="1:35" ht="15">
      <c r="A182" s="237">
        <v>147</v>
      </c>
      <c r="B182" s="238" t="s">
        <v>418</v>
      </c>
      <c r="C182" s="239">
        <v>59</v>
      </c>
      <c r="D182" s="238" t="s">
        <v>70</v>
      </c>
      <c r="E182" s="238" t="s">
        <v>70</v>
      </c>
      <c r="F182" s="239">
        <v>26</v>
      </c>
      <c r="G182" s="238" t="s">
        <v>168</v>
      </c>
      <c r="H182" s="239" t="s">
        <v>163</v>
      </c>
      <c r="I182" s="240">
        <v>0.8546658259773013</v>
      </c>
      <c r="J182" s="240">
        <v>0.848</v>
      </c>
      <c r="K182" s="241" t="s">
        <v>290</v>
      </c>
      <c r="L182" s="241" t="s">
        <v>3</v>
      </c>
      <c r="M182" s="242">
        <v>4954.250617466105</v>
      </c>
      <c r="N182" s="243">
        <v>4915.791990772338</v>
      </c>
      <c r="O182" s="244">
        <f t="shared" si="50"/>
        <v>6.808093071846393</v>
      </c>
      <c r="P182" s="244">
        <f t="shared" si="50"/>
        <v>7.715838814759246</v>
      </c>
      <c r="Q182" s="244">
        <f t="shared" si="35"/>
        <v>0.9077457429128524</v>
      </c>
      <c r="R182" s="245">
        <v>160.221118</v>
      </c>
      <c r="S182" s="245">
        <v>163.71203500000001</v>
      </c>
      <c r="T182" s="245">
        <v>160.205035</v>
      </c>
      <c r="U182" s="245">
        <v>160.87203499999998</v>
      </c>
      <c r="V182" s="245">
        <v>161.222035</v>
      </c>
      <c r="W182" s="245">
        <f t="shared" si="36"/>
        <v>153.4130249281536</v>
      </c>
      <c r="X182" s="245">
        <f t="shared" si="37"/>
        <v>155.99619618524076</v>
      </c>
      <c r="Y182" s="245">
        <f t="shared" si="38"/>
        <v>152.48919618524076</v>
      </c>
      <c r="Z182" s="245">
        <f t="shared" si="39"/>
        <v>153.15619618524073</v>
      </c>
      <c r="AA182" s="245">
        <f t="shared" si="40"/>
        <v>153.50619618524075</v>
      </c>
      <c r="AB182" s="130">
        <f t="shared" si="41"/>
        <v>2.583171257087173</v>
      </c>
      <c r="AC182" s="130">
        <f t="shared" si="42"/>
        <v>-3.507000000000005</v>
      </c>
      <c r="AD182" s="130">
        <f t="shared" si="43"/>
        <v>0.6669999999999732</v>
      </c>
      <c r="AE182" s="130">
        <f t="shared" si="44"/>
        <v>0.35000000000002274</v>
      </c>
      <c r="AF182" s="130">
        <f t="shared" si="45"/>
        <v>2.583171257087173</v>
      </c>
      <c r="AG182" s="130">
        <f t="shared" si="46"/>
        <v>-0.923828742912832</v>
      </c>
      <c r="AH182" s="130">
        <f t="shared" si="47"/>
        <v>-0.25682874291285884</v>
      </c>
      <c r="AI182" s="130">
        <f t="shared" si="48"/>
        <v>0.0931712570871639</v>
      </c>
    </row>
    <row r="183" spans="1:35" ht="15">
      <c r="A183" s="237">
        <v>508</v>
      </c>
      <c r="B183" s="238" t="s">
        <v>388</v>
      </c>
      <c r="C183" s="239">
        <v>64</v>
      </c>
      <c r="D183" s="238" t="s">
        <v>178</v>
      </c>
      <c r="E183" s="238" t="s">
        <v>167</v>
      </c>
      <c r="F183" s="239">
        <v>120</v>
      </c>
      <c r="G183" s="238" t="s">
        <v>162</v>
      </c>
      <c r="H183" s="239" t="s">
        <v>163</v>
      </c>
      <c r="I183" s="240">
        <v>0.9896174863387979</v>
      </c>
      <c r="J183" s="240">
        <v>0.761</v>
      </c>
      <c r="K183" s="241" t="s">
        <v>207</v>
      </c>
      <c r="L183" s="241" t="s">
        <v>5</v>
      </c>
      <c r="M183" s="242">
        <v>22862.39908740733</v>
      </c>
      <c r="N183" s="243">
        <v>22684.923917151165</v>
      </c>
      <c r="O183" s="244">
        <f t="shared" si="50"/>
        <v>6.5518758290211405</v>
      </c>
      <c r="P183" s="244">
        <f t="shared" si="50"/>
        <v>7.425459272890626</v>
      </c>
      <c r="Q183" s="244">
        <f t="shared" si="35"/>
        <v>0.8735834438694852</v>
      </c>
      <c r="R183" s="245">
        <v>154.15099999999998</v>
      </c>
      <c r="S183" s="245">
        <v>157.518</v>
      </c>
      <c r="T183" s="245">
        <v>159.6</v>
      </c>
      <c r="U183" s="245">
        <v>154.904</v>
      </c>
      <c r="V183" s="245">
        <v>154.867</v>
      </c>
      <c r="W183" s="245">
        <f t="shared" si="36"/>
        <v>147.59912417097885</v>
      </c>
      <c r="X183" s="245">
        <f t="shared" si="37"/>
        <v>150.09254072710937</v>
      </c>
      <c r="Y183" s="245">
        <f t="shared" si="38"/>
        <v>152.17454072710936</v>
      </c>
      <c r="Z183" s="245">
        <f t="shared" si="39"/>
        <v>147.47854072710936</v>
      </c>
      <c r="AA183" s="245">
        <f t="shared" si="40"/>
        <v>147.44154072710936</v>
      </c>
      <c r="AB183" s="130">
        <f t="shared" si="41"/>
        <v>2.493416556130512</v>
      </c>
      <c r="AC183" s="130">
        <f t="shared" si="42"/>
        <v>2.0819999999999936</v>
      </c>
      <c r="AD183" s="130">
        <f t="shared" si="43"/>
        <v>-4.695999999999998</v>
      </c>
      <c r="AE183" s="130">
        <f t="shared" si="44"/>
        <v>-0.03700000000000614</v>
      </c>
      <c r="AF183" s="130">
        <f t="shared" si="45"/>
        <v>2.493416556130512</v>
      </c>
      <c r="AG183" s="130">
        <f t="shared" si="46"/>
        <v>4.575416556130506</v>
      </c>
      <c r="AH183" s="130">
        <f t="shared" si="47"/>
        <v>-0.12058344386949216</v>
      </c>
      <c r="AI183" s="130">
        <f t="shared" si="48"/>
        <v>-0.1575834438694983</v>
      </c>
    </row>
    <row r="184" spans="1:35" ht="15">
      <c r="A184" s="237">
        <v>176</v>
      </c>
      <c r="B184" s="238" t="s">
        <v>387</v>
      </c>
      <c r="C184" s="239">
        <v>32</v>
      </c>
      <c r="D184" s="238" t="s">
        <v>62</v>
      </c>
      <c r="E184" s="238" t="s">
        <v>62</v>
      </c>
      <c r="F184" s="239">
        <v>123</v>
      </c>
      <c r="G184" s="238" t="s">
        <v>162</v>
      </c>
      <c r="H184" s="239" t="s">
        <v>163</v>
      </c>
      <c r="I184" s="240">
        <v>0.8988626771513617</v>
      </c>
      <c r="J184" s="240">
        <v>0.418</v>
      </c>
      <c r="K184" s="241" t="s">
        <v>164</v>
      </c>
      <c r="L184" s="241" t="s">
        <v>4</v>
      </c>
      <c r="M184" s="242">
        <v>13641.089089993364</v>
      </c>
      <c r="N184" s="243">
        <v>13641.089089993364</v>
      </c>
      <c r="O184" s="244">
        <f t="shared" si="50"/>
        <v>13.132519240958086</v>
      </c>
      <c r="P184" s="244">
        <f t="shared" si="50"/>
        <v>14.883521806419163</v>
      </c>
      <c r="Q184" s="244">
        <f t="shared" si="35"/>
        <v>1.7510025654610768</v>
      </c>
      <c r="R184" s="245">
        <v>150.03400000000002</v>
      </c>
      <c r="S184" s="245">
        <v>153.45800000000003</v>
      </c>
      <c r="T184" s="245">
        <v>155.93300000000002</v>
      </c>
      <c r="U184" s="245">
        <v>151.67000000000002</v>
      </c>
      <c r="V184" s="245">
        <v>151.75500000000002</v>
      </c>
      <c r="W184" s="245">
        <f t="shared" si="36"/>
        <v>136.90148075904193</v>
      </c>
      <c r="X184" s="245">
        <f t="shared" si="37"/>
        <v>138.57447819358086</v>
      </c>
      <c r="Y184" s="245">
        <f t="shared" si="38"/>
        <v>141.04947819358085</v>
      </c>
      <c r="Z184" s="245">
        <f t="shared" si="39"/>
        <v>136.78647819358085</v>
      </c>
      <c r="AA184" s="245">
        <f t="shared" si="40"/>
        <v>136.87147819358086</v>
      </c>
      <c r="AB184" s="130">
        <f t="shared" si="41"/>
        <v>1.672997434538928</v>
      </c>
      <c r="AC184" s="130">
        <f t="shared" si="42"/>
        <v>2.4749999999999943</v>
      </c>
      <c r="AD184" s="130">
        <f t="shared" si="43"/>
        <v>-4.263000000000005</v>
      </c>
      <c r="AE184" s="130">
        <f t="shared" si="44"/>
        <v>0.08500000000000796</v>
      </c>
      <c r="AF184" s="130">
        <f t="shared" si="45"/>
        <v>1.672997434538928</v>
      </c>
      <c r="AG184" s="130">
        <f t="shared" si="46"/>
        <v>4.147997434538922</v>
      </c>
      <c r="AH184" s="130">
        <f t="shared" si="47"/>
        <v>-0.1150025654610829</v>
      </c>
      <c r="AI184" s="130">
        <f t="shared" si="48"/>
        <v>-0.030002565461074937</v>
      </c>
    </row>
    <row r="185" spans="1:35" ht="15">
      <c r="A185" s="237">
        <v>822</v>
      </c>
      <c r="B185" s="238" t="s">
        <v>411</v>
      </c>
      <c r="C185" s="239">
        <v>26</v>
      </c>
      <c r="D185" s="238" t="s">
        <v>412</v>
      </c>
      <c r="E185" s="238" t="s">
        <v>167</v>
      </c>
      <c r="F185" s="239">
        <v>36</v>
      </c>
      <c r="G185" s="238" t="s">
        <v>168</v>
      </c>
      <c r="H185" s="239" t="s">
        <v>163</v>
      </c>
      <c r="I185" s="240">
        <v>0.84934729811779</v>
      </c>
      <c r="J185" s="240">
        <v>0.818</v>
      </c>
      <c r="K185" s="241" t="s">
        <v>290</v>
      </c>
      <c r="L185" s="241" t="s">
        <v>3</v>
      </c>
      <c r="M185" s="242">
        <v>7092.356218861665</v>
      </c>
      <c r="N185" s="243">
        <v>7037.300005266254</v>
      </c>
      <c r="O185" s="244">
        <f t="shared" si="50"/>
        <v>7.10197374098607</v>
      </c>
      <c r="P185" s="244">
        <f t="shared" si="50"/>
        <v>8.048903573117546</v>
      </c>
      <c r="Q185" s="244">
        <f t="shared" si="35"/>
        <v>0.9469298321314756</v>
      </c>
      <c r="R185" s="245">
        <v>124.32576499999999</v>
      </c>
      <c r="S185" s="245">
        <v>127.470451</v>
      </c>
      <c r="T185" s="245">
        <v>125.809451</v>
      </c>
      <c r="U185" s="245">
        <v>125.177451</v>
      </c>
      <c r="V185" s="245">
        <v>125.37345099999999</v>
      </c>
      <c r="W185" s="245">
        <f t="shared" si="36"/>
        <v>117.22379125901392</v>
      </c>
      <c r="X185" s="245">
        <f t="shared" si="37"/>
        <v>119.42154742688246</v>
      </c>
      <c r="Y185" s="245">
        <f t="shared" si="38"/>
        <v>117.76054742688245</v>
      </c>
      <c r="Z185" s="245">
        <f t="shared" si="39"/>
        <v>117.12854742688246</v>
      </c>
      <c r="AA185" s="245">
        <f t="shared" si="40"/>
        <v>117.32454742688245</v>
      </c>
      <c r="AB185" s="130">
        <f t="shared" si="41"/>
        <v>2.1977561678685333</v>
      </c>
      <c r="AC185" s="130">
        <f t="shared" si="42"/>
        <v>-1.6610000000000014</v>
      </c>
      <c r="AD185" s="130">
        <f t="shared" si="43"/>
        <v>-0.6319999999999908</v>
      </c>
      <c r="AE185" s="130">
        <f t="shared" si="44"/>
        <v>0.19599999999998374</v>
      </c>
      <c r="AF185" s="130">
        <f t="shared" si="45"/>
        <v>2.1977561678685333</v>
      </c>
      <c r="AG185" s="130">
        <f t="shared" si="46"/>
        <v>0.536756167868532</v>
      </c>
      <c r="AH185" s="130">
        <f t="shared" si="47"/>
        <v>-0.09524383213145882</v>
      </c>
      <c r="AI185" s="130">
        <f t="shared" si="48"/>
        <v>0.10075616786852493</v>
      </c>
    </row>
    <row r="186" spans="1:35" ht="15">
      <c r="A186" s="237">
        <v>802</v>
      </c>
      <c r="B186" s="238" t="s">
        <v>397</v>
      </c>
      <c r="C186" s="239">
        <v>40</v>
      </c>
      <c r="D186" s="238" t="s">
        <v>61</v>
      </c>
      <c r="E186" s="238" t="s">
        <v>61</v>
      </c>
      <c r="F186" s="239">
        <v>127</v>
      </c>
      <c r="G186" s="238" t="s">
        <v>162</v>
      </c>
      <c r="H186" s="239" t="s">
        <v>163</v>
      </c>
      <c r="I186" s="240">
        <v>0.6852760208252657</v>
      </c>
      <c r="J186" s="240">
        <v>0.494</v>
      </c>
      <c r="K186" s="241" t="s">
        <v>164</v>
      </c>
      <c r="L186" s="241" t="s">
        <v>3</v>
      </c>
      <c r="M186" s="242">
        <v>11998.186719769485</v>
      </c>
      <c r="N186" s="243">
        <v>11998.186719769485</v>
      </c>
      <c r="O186" s="244">
        <f aca="true" t="shared" si="51" ref="O186:P205">O$3/30.4/$I186/$J186</f>
        <v>14.575558043917237</v>
      </c>
      <c r="P186" s="244">
        <f t="shared" si="51"/>
        <v>16.5189657831062</v>
      </c>
      <c r="Q186" s="244">
        <f t="shared" si="35"/>
        <v>1.943407739188963</v>
      </c>
      <c r="R186" s="245">
        <v>163.51422</v>
      </c>
      <c r="S186" s="245">
        <v>167.192914</v>
      </c>
      <c r="T186" s="245">
        <v>169.648914</v>
      </c>
      <c r="U186" s="245">
        <v>165.374914</v>
      </c>
      <c r="V186" s="245">
        <v>165.276914</v>
      </c>
      <c r="W186" s="245">
        <f t="shared" si="36"/>
        <v>148.93866195608277</v>
      </c>
      <c r="X186" s="245">
        <f t="shared" si="37"/>
        <v>150.6739482168938</v>
      </c>
      <c r="Y186" s="245">
        <f t="shared" si="38"/>
        <v>153.12994821689378</v>
      </c>
      <c r="Z186" s="245">
        <f t="shared" si="39"/>
        <v>148.85594821689378</v>
      </c>
      <c r="AA186" s="245">
        <f t="shared" si="40"/>
        <v>148.7579482168938</v>
      </c>
      <c r="AB186" s="130">
        <f t="shared" si="41"/>
        <v>1.7352862608110229</v>
      </c>
      <c r="AC186" s="130">
        <f t="shared" si="42"/>
        <v>2.455999999999989</v>
      </c>
      <c r="AD186" s="130">
        <f t="shared" si="43"/>
        <v>-4.274000000000001</v>
      </c>
      <c r="AE186" s="130">
        <f t="shared" si="44"/>
        <v>-0.09799999999998477</v>
      </c>
      <c r="AF186" s="130">
        <f t="shared" si="45"/>
        <v>1.7352862608110229</v>
      </c>
      <c r="AG186" s="130">
        <f t="shared" si="46"/>
        <v>4.191286260811012</v>
      </c>
      <c r="AH186" s="130">
        <f t="shared" si="47"/>
        <v>-0.08271373918898917</v>
      </c>
      <c r="AI186" s="130">
        <f t="shared" si="48"/>
        <v>-0.18071373918897393</v>
      </c>
    </row>
    <row r="187" spans="1:35" ht="15">
      <c r="A187" s="237">
        <v>381</v>
      </c>
      <c r="B187" s="238" t="s">
        <v>416</v>
      </c>
      <c r="C187" s="239">
        <v>35</v>
      </c>
      <c r="D187" s="238" t="s">
        <v>289</v>
      </c>
      <c r="E187" s="238" t="s">
        <v>167</v>
      </c>
      <c r="F187" s="239">
        <v>93</v>
      </c>
      <c r="G187" s="238" t="s">
        <v>162</v>
      </c>
      <c r="H187" s="239" t="s">
        <v>163</v>
      </c>
      <c r="I187" s="240">
        <v>0.7352370879605147</v>
      </c>
      <c r="J187" s="240">
        <v>0.788</v>
      </c>
      <c r="K187" s="241" t="s">
        <v>207</v>
      </c>
      <c r="L187" s="241" t="s">
        <v>3</v>
      </c>
      <c r="M187" s="242">
        <v>16596.690211812762</v>
      </c>
      <c r="N187" s="243">
        <v>16596.690211812762</v>
      </c>
      <c r="O187" s="244">
        <f t="shared" si="51"/>
        <v>8.516556887169163</v>
      </c>
      <c r="P187" s="244">
        <f t="shared" si="51"/>
        <v>9.652097805458386</v>
      </c>
      <c r="Q187" s="244">
        <f t="shared" si="35"/>
        <v>1.135540918289223</v>
      </c>
      <c r="R187" s="245">
        <v>138.33176500000002</v>
      </c>
      <c r="S187" s="245">
        <v>141.77544400000002</v>
      </c>
      <c r="T187" s="245">
        <v>142.266444</v>
      </c>
      <c r="U187" s="245">
        <v>139.438444</v>
      </c>
      <c r="V187" s="245">
        <v>139.76244400000002</v>
      </c>
      <c r="W187" s="245">
        <f t="shared" si="36"/>
        <v>129.81520811283085</v>
      </c>
      <c r="X187" s="245">
        <f t="shared" si="37"/>
        <v>132.12334619454163</v>
      </c>
      <c r="Y187" s="245">
        <f t="shared" si="38"/>
        <v>132.6143461945416</v>
      </c>
      <c r="Z187" s="245">
        <f t="shared" si="39"/>
        <v>129.7863461945416</v>
      </c>
      <c r="AA187" s="245">
        <f t="shared" si="40"/>
        <v>130.11034619454162</v>
      </c>
      <c r="AB187" s="130">
        <f t="shared" si="41"/>
        <v>2.30813808171078</v>
      </c>
      <c r="AC187" s="130">
        <f t="shared" si="42"/>
        <v>0.49099999999998545</v>
      </c>
      <c r="AD187" s="130">
        <f t="shared" si="43"/>
        <v>-2.828000000000003</v>
      </c>
      <c r="AE187" s="130">
        <f t="shared" si="44"/>
        <v>0.3240000000000123</v>
      </c>
      <c r="AF187" s="130">
        <f t="shared" si="45"/>
        <v>2.30813808171078</v>
      </c>
      <c r="AG187" s="130">
        <f t="shared" si="46"/>
        <v>2.7991380817107654</v>
      </c>
      <c r="AH187" s="130">
        <f t="shared" si="47"/>
        <v>-0.028861918289237565</v>
      </c>
      <c r="AI187" s="130">
        <f t="shared" si="48"/>
        <v>0.2951380817107747</v>
      </c>
    </row>
    <row r="188" spans="1:35" ht="15">
      <c r="A188" s="237">
        <v>431</v>
      </c>
      <c r="B188" s="238" t="s">
        <v>391</v>
      </c>
      <c r="C188" s="239">
        <v>30</v>
      </c>
      <c r="D188" s="238" t="s">
        <v>64</v>
      </c>
      <c r="E188" s="238" t="s">
        <v>64</v>
      </c>
      <c r="F188" s="239">
        <v>133</v>
      </c>
      <c r="G188" s="238" t="s">
        <v>162</v>
      </c>
      <c r="H188" s="239" t="s">
        <v>163</v>
      </c>
      <c r="I188" s="240">
        <v>0.9058301491433501</v>
      </c>
      <c r="J188" s="240">
        <v>0.583</v>
      </c>
      <c r="K188" s="241" t="s">
        <v>164</v>
      </c>
      <c r="L188" s="241" t="s">
        <v>3</v>
      </c>
      <c r="M188" s="242">
        <v>20932.726695086523</v>
      </c>
      <c r="N188" s="243">
        <v>20932.726695086523</v>
      </c>
      <c r="O188" s="244">
        <f t="shared" si="51"/>
        <v>9.343344224614171</v>
      </c>
      <c r="P188" s="244">
        <f t="shared" si="51"/>
        <v>10.589123454562728</v>
      </c>
      <c r="Q188" s="244">
        <f t="shared" si="35"/>
        <v>1.2457792299485568</v>
      </c>
      <c r="R188" s="245">
        <v>162.610303</v>
      </c>
      <c r="S188" s="245">
        <v>166.179444</v>
      </c>
      <c r="T188" s="245">
        <v>162.563444</v>
      </c>
      <c r="U188" s="245">
        <v>163.848444</v>
      </c>
      <c r="V188" s="245">
        <v>163.628444</v>
      </c>
      <c r="W188" s="245">
        <f t="shared" si="36"/>
        <v>153.26695877538583</v>
      </c>
      <c r="X188" s="245">
        <f t="shared" si="37"/>
        <v>155.59032054543727</v>
      </c>
      <c r="Y188" s="245">
        <f t="shared" si="38"/>
        <v>151.97432054543728</v>
      </c>
      <c r="Z188" s="245">
        <f t="shared" si="39"/>
        <v>153.25932054543728</v>
      </c>
      <c r="AA188" s="245">
        <f t="shared" si="40"/>
        <v>153.03932054543728</v>
      </c>
      <c r="AB188" s="130">
        <f t="shared" si="41"/>
        <v>2.3233617700514344</v>
      </c>
      <c r="AC188" s="130">
        <f t="shared" si="42"/>
        <v>-3.6159999999999854</v>
      </c>
      <c r="AD188" s="130">
        <f t="shared" si="43"/>
        <v>1.2849999999999966</v>
      </c>
      <c r="AE188" s="130">
        <f t="shared" si="44"/>
        <v>-0.21999999999999886</v>
      </c>
      <c r="AF188" s="130">
        <f t="shared" si="45"/>
        <v>2.3233617700514344</v>
      </c>
      <c r="AG188" s="130">
        <f t="shared" si="46"/>
        <v>-1.292638229948551</v>
      </c>
      <c r="AH188" s="130">
        <f t="shared" si="47"/>
        <v>-0.007638229948554454</v>
      </c>
      <c r="AI188" s="130">
        <f t="shared" si="48"/>
        <v>-0.22763822994855332</v>
      </c>
    </row>
    <row r="189" spans="1:35" ht="15">
      <c r="A189" s="237">
        <v>669</v>
      </c>
      <c r="B189" s="238" t="s">
        <v>410</v>
      </c>
      <c r="C189" s="239">
        <v>70</v>
      </c>
      <c r="D189" s="238" t="s">
        <v>250</v>
      </c>
      <c r="E189" s="238" t="s">
        <v>63</v>
      </c>
      <c r="F189" s="239">
        <v>180</v>
      </c>
      <c r="G189" s="238" t="s">
        <v>162</v>
      </c>
      <c r="H189" s="239" t="s">
        <v>163</v>
      </c>
      <c r="I189" s="240">
        <v>0.5120977534911961</v>
      </c>
      <c r="J189" s="240">
        <v>0.624</v>
      </c>
      <c r="K189" s="241" t="s">
        <v>164</v>
      </c>
      <c r="L189" s="241" t="s">
        <v>3</v>
      </c>
      <c r="M189" s="242">
        <v>21050.510123653115</v>
      </c>
      <c r="N189" s="243">
        <v>21050.510123653115</v>
      </c>
      <c r="O189" s="244">
        <f t="shared" si="51"/>
        <v>15.441170382137896</v>
      </c>
      <c r="P189" s="244">
        <f t="shared" si="51"/>
        <v>17.49999309975628</v>
      </c>
      <c r="Q189" s="244">
        <f t="shared" si="35"/>
        <v>2.0588227176183853</v>
      </c>
      <c r="R189" s="245">
        <v>165.62883</v>
      </c>
      <c r="S189" s="245">
        <v>169.273153</v>
      </c>
      <c r="T189" s="245">
        <v>172.913153</v>
      </c>
      <c r="U189" s="245">
        <v>167.864153</v>
      </c>
      <c r="V189" s="245">
        <v>167.896153</v>
      </c>
      <c r="W189" s="245">
        <f t="shared" si="36"/>
        <v>150.1876596178621</v>
      </c>
      <c r="X189" s="245">
        <f t="shared" si="37"/>
        <v>151.77315990024374</v>
      </c>
      <c r="Y189" s="245">
        <f t="shared" si="38"/>
        <v>155.41315990024373</v>
      </c>
      <c r="Z189" s="245">
        <f t="shared" si="39"/>
        <v>150.3641599002437</v>
      </c>
      <c r="AA189" s="245">
        <f t="shared" si="40"/>
        <v>150.39615990024373</v>
      </c>
      <c r="AB189" s="130">
        <f t="shared" si="41"/>
        <v>1.5855002823816449</v>
      </c>
      <c r="AC189" s="130">
        <f t="shared" si="42"/>
        <v>3.6399999999999864</v>
      </c>
      <c r="AD189" s="130">
        <f t="shared" si="43"/>
        <v>-5.049000000000035</v>
      </c>
      <c r="AE189" s="130">
        <f t="shared" si="44"/>
        <v>0.03200000000003911</v>
      </c>
      <c r="AF189" s="130">
        <f t="shared" si="45"/>
        <v>1.5855002823816449</v>
      </c>
      <c r="AG189" s="130">
        <f t="shared" si="46"/>
        <v>5.225500282381631</v>
      </c>
      <c r="AH189" s="130">
        <f t="shared" si="47"/>
        <v>0.1765002823815962</v>
      </c>
      <c r="AI189" s="130">
        <f t="shared" si="48"/>
        <v>0.20850028238163532</v>
      </c>
    </row>
    <row r="190" spans="1:35" ht="15">
      <c r="A190" s="237">
        <v>148</v>
      </c>
      <c r="B190" s="238" t="s">
        <v>424</v>
      </c>
      <c r="C190" s="239">
        <v>40</v>
      </c>
      <c r="D190" s="238" t="s">
        <v>61</v>
      </c>
      <c r="E190" s="238" t="s">
        <v>61</v>
      </c>
      <c r="F190" s="239">
        <v>185</v>
      </c>
      <c r="G190" s="238" t="s">
        <v>162</v>
      </c>
      <c r="H190" s="239" t="s">
        <v>163</v>
      </c>
      <c r="I190" s="240">
        <v>0.6346477625166149</v>
      </c>
      <c r="J190" s="240">
        <v>0.629</v>
      </c>
      <c r="K190" s="241" t="s">
        <v>164</v>
      </c>
      <c r="L190" s="241" t="s">
        <v>3</v>
      </c>
      <c r="M190" s="242">
        <v>18955.234922236934</v>
      </c>
      <c r="N190" s="243">
        <v>17143.661963111183</v>
      </c>
      <c r="O190" s="244">
        <f t="shared" si="51"/>
        <v>12.360449845806428</v>
      </c>
      <c r="P190" s="244">
        <f t="shared" si="51"/>
        <v>14.008509825247286</v>
      </c>
      <c r="Q190" s="244">
        <f t="shared" si="35"/>
        <v>1.6480599794408572</v>
      </c>
      <c r="R190" s="245">
        <v>144.01831099999998</v>
      </c>
      <c r="S190" s="245">
        <v>147.287032</v>
      </c>
      <c r="T190" s="245">
        <v>148.576032</v>
      </c>
      <c r="U190" s="245">
        <v>145.856032</v>
      </c>
      <c r="V190" s="245">
        <v>146.005032</v>
      </c>
      <c r="W190" s="245">
        <f t="shared" si="36"/>
        <v>131.65786115419354</v>
      </c>
      <c r="X190" s="245">
        <f t="shared" si="37"/>
        <v>133.27852217475274</v>
      </c>
      <c r="Y190" s="245">
        <f t="shared" si="38"/>
        <v>134.56752217475272</v>
      </c>
      <c r="Z190" s="245">
        <f t="shared" si="39"/>
        <v>131.84752217475273</v>
      </c>
      <c r="AA190" s="245">
        <f t="shared" si="40"/>
        <v>131.99652217475273</v>
      </c>
      <c r="AB190" s="130">
        <f t="shared" si="41"/>
        <v>1.6206610205591971</v>
      </c>
      <c r="AC190" s="130">
        <f t="shared" si="42"/>
        <v>1.2889999999999873</v>
      </c>
      <c r="AD190" s="130">
        <f t="shared" si="43"/>
        <v>-2.719999999999999</v>
      </c>
      <c r="AE190" s="130">
        <f t="shared" si="44"/>
        <v>0.1490000000000009</v>
      </c>
      <c r="AF190" s="130">
        <f t="shared" si="45"/>
        <v>1.6206610205591971</v>
      </c>
      <c r="AG190" s="130">
        <f t="shared" si="46"/>
        <v>2.9096610205591844</v>
      </c>
      <c r="AH190" s="130">
        <f t="shared" si="47"/>
        <v>0.18966102055918554</v>
      </c>
      <c r="AI190" s="130">
        <f t="shared" si="48"/>
        <v>0.33866102055918645</v>
      </c>
    </row>
    <row r="191" spans="1:35" ht="15">
      <c r="A191" s="237">
        <v>146</v>
      </c>
      <c r="B191" s="238" t="s">
        <v>396</v>
      </c>
      <c r="C191" s="239">
        <v>14</v>
      </c>
      <c r="D191" s="238" t="s">
        <v>334</v>
      </c>
      <c r="E191" s="238" t="s">
        <v>167</v>
      </c>
      <c r="F191" s="239">
        <v>123</v>
      </c>
      <c r="G191" s="238" t="s">
        <v>162</v>
      </c>
      <c r="H191" s="239" t="s">
        <v>163</v>
      </c>
      <c r="I191" s="240">
        <v>0.9901817050957394</v>
      </c>
      <c r="J191" s="240">
        <v>0.668</v>
      </c>
      <c r="K191" s="241" t="s">
        <v>164</v>
      </c>
      <c r="L191" s="241" t="s">
        <v>4</v>
      </c>
      <c r="M191" s="242">
        <v>26480.218738436368</v>
      </c>
      <c r="N191" s="243">
        <v>26274.659325749315</v>
      </c>
      <c r="O191" s="244">
        <f t="shared" si="51"/>
        <v>7.459785073842943</v>
      </c>
      <c r="P191" s="244">
        <f t="shared" si="51"/>
        <v>8.45442308368867</v>
      </c>
      <c r="Q191" s="244">
        <f t="shared" si="35"/>
        <v>0.994638009845727</v>
      </c>
      <c r="R191" s="245">
        <v>150.62099999999998</v>
      </c>
      <c r="S191" s="245">
        <v>153.943</v>
      </c>
      <c r="T191" s="245">
        <v>156.947</v>
      </c>
      <c r="U191" s="245">
        <v>151.836</v>
      </c>
      <c r="V191" s="245">
        <v>151.811</v>
      </c>
      <c r="W191" s="245">
        <f t="shared" si="36"/>
        <v>143.16121492615704</v>
      </c>
      <c r="X191" s="245">
        <f t="shared" si="37"/>
        <v>145.48857691631133</v>
      </c>
      <c r="Y191" s="245">
        <f t="shared" si="38"/>
        <v>148.49257691631132</v>
      </c>
      <c r="Z191" s="245">
        <f t="shared" si="39"/>
        <v>143.38157691631133</v>
      </c>
      <c r="AA191" s="245">
        <f t="shared" si="40"/>
        <v>143.35657691631133</v>
      </c>
      <c r="AB191" s="130">
        <f t="shared" si="41"/>
        <v>2.3273619901542872</v>
      </c>
      <c r="AC191" s="130">
        <f t="shared" si="42"/>
        <v>3.0039999999999907</v>
      </c>
      <c r="AD191" s="130">
        <f t="shared" si="43"/>
        <v>-5.11099999999999</v>
      </c>
      <c r="AE191" s="130">
        <f t="shared" si="44"/>
        <v>-0.025000000000005684</v>
      </c>
      <c r="AF191" s="130">
        <f t="shared" si="45"/>
        <v>2.3273619901542872</v>
      </c>
      <c r="AG191" s="130">
        <f t="shared" si="46"/>
        <v>5.331361990154278</v>
      </c>
      <c r="AH191" s="130">
        <f t="shared" si="47"/>
        <v>0.22036199015428792</v>
      </c>
      <c r="AI191" s="130">
        <f t="shared" si="48"/>
        <v>0.19536199015428224</v>
      </c>
    </row>
    <row r="192" spans="1:35" ht="15">
      <c r="A192" s="237">
        <v>105</v>
      </c>
      <c r="B192" s="238" t="s">
        <v>427</v>
      </c>
      <c r="C192" s="239">
        <v>55</v>
      </c>
      <c r="D192" s="238" t="s">
        <v>171</v>
      </c>
      <c r="E192" s="238" t="s">
        <v>115</v>
      </c>
      <c r="F192" s="239">
        <v>55</v>
      </c>
      <c r="G192" s="238" t="s">
        <v>162</v>
      </c>
      <c r="H192" s="239" t="s">
        <v>163</v>
      </c>
      <c r="I192" s="240">
        <v>0.9342771982116245</v>
      </c>
      <c r="J192" s="240">
        <v>0.708</v>
      </c>
      <c r="K192" s="241" t="s">
        <v>207</v>
      </c>
      <c r="L192" s="241" t="s">
        <v>3</v>
      </c>
      <c r="M192" s="242">
        <v>13526.91163291929</v>
      </c>
      <c r="N192" s="243">
        <v>13421.905551277807</v>
      </c>
      <c r="O192" s="244">
        <f t="shared" si="51"/>
        <v>7.459481961634134</v>
      </c>
      <c r="P192" s="244">
        <f t="shared" si="51"/>
        <v>8.454079556518685</v>
      </c>
      <c r="Q192" s="244">
        <f t="shared" si="35"/>
        <v>0.9945975948845511</v>
      </c>
      <c r="R192" s="245">
        <v>146.808784</v>
      </c>
      <c r="S192" s="245">
        <v>150.25482</v>
      </c>
      <c r="T192" s="245">
        <v>152.24182000000002</v>
      </c>
      <c r="U192" s="245">
        <v>148.05182000000002</v>
      </c>
      <c r="V192" s="245">
        <v>148.50882000000001</v>
      </c>
      <c r="W192" s="245">
        <f t="shared" si="36"/>
        <v>139.34930203836586</v>
      </c>
      <c r="X192" s="245">
        <f t="shared" si="37"/>
        <v>141.80074044348132</v>
      </c>
      <c r="Y192" s="245">
        <f t="shared" si="38"/>
        <v>143.78774044348134</v>
      </c>
      <c r="Z192" s="245">
        <f t="shared" si="39"/>
        <v>139.59774044348134</v>
      </c>
      <c r="AA192" s="245">
        <f t="shared" si="40"/>
        <v>140.05474044348134</v>
      </c>
      <c r="AB192" s="130">
        <f t="shared" si="41"/>
        <v>2.4514384051154536</v>
      </c>
      <c r="AC192" s="130">
        <f t="shared" si="42"/>
        <v>1.9870000000000232</v>
      </c>
      <c r="AD192" s="130">
        <f t="shared" si="43"/>
        <v>-4.189999999999998</v>
      </c>
      <c r="AE192" s="130">
        <f t="shared" si="44"/>
        <v>0.45699999999999363</v>
      </c>
      <c r="AF192" s="130">
        <f t="shared" si="45"/>
        <v>2.4514384051154536</v>
      </c>
      <c r="AG192" s="130">
        <f t="shared" si="46"/>
        <v>4.438438405115477</v>
      </c>
      <c r="AH192" s="130">
        <f t="shared" si="47"/>
        <v>0.2484384051154791</v>
      </c>
      <c r="AI192" s="130">
        <f t="shared" si="48"/>
        <v>0.7054384051154727</v>
      </c>
    </row>
    <row r="193" spans="1:35" ht="15">
      <c r="A193" s="237">
        <v>237</v>
      </c>
      <c r="B193" s="238" t="s">
        <v>428</v>
      </c>
      <c r="C193" s="239">
        <v>14</v>
      </c>
      <c r="D193" s="238" t="s">
        <v>334</v>
      </c>
      <c r="E193" s="238" t="s">
        <v>167</v>
      </c>
      <c r="F193" s="239">
        <v>84</v>
      </c>
      <c r="G193" s="238" t="s">
        <v>162</v>
      </c>
      <c r="H193" s="239" t="s">
        <v>163</v>
      </c>
      <c r="I193" s="240">
        <v>0.9271402550091075</v>
      </c>
      <c r="J193" s="240">
        <v>0.589</v>
      </c>
      <c r="K193" s="241" t="s">
        <v>164</v>
      </c>
      <c r="L193" s="241" t="s">
        <v>3</v>
      </c>
      <c r="M193" s="242">
        <v>14573.50753267412</v>
      </c>
      <c r="N193" s="243">
        <v>14460.376984969902</v>
      </c>
      <c r="O193" s="244">
        <f t="shared" si="51"/>
        <v>9.035598877079691</v>
      </c>
      <c r="P193" s="244">
        <f t="shared" si="51"/>
        <v>10.24034539402365</v>
      </c>
      <c r="Q193" s="244">
        <f t="shared" si="35"/>
        <v>1.2047465169439597</v>
      </c>
      <c r="R193" s="245">
        <v>148.49885400000002</v>
      </c>
      <c r="S193" s="245">
        <v>151.96389000000002</v>
      </c>
      <c r="T193" s="245">
        <v>155.81289</v>
      </c>
      <c r="U193" s="245">
        <v>149.98289</v>
      </c>
      <c r="V193" s="245">
        <v>150.32689</v>
      </c>
      <c r="W193" s="245">
        <f t="shared" si="36"/>
        <v>139.46325512292034</v>
      </c>
      <c r="X193" s="245">
        <f t="shared" si="37"/>
        <v>141.72354460597637</v>
      </c>
      <c r="Y193" s="245">
        <f t="shared" si="38"/>
        <v>145.57254460597636</v>
      </c>
      <c r="Z193" s="245">
        <f t="shared" si="39"/>
        <v>139.74254460597635</v>
      </c>
      <c r="AA193" s="245">
        <f t="shared" si="40"/>
        <v>140.08654460597634</v>
      </c>
      <c r="AB193" s="130">
        <f t="shared" si="41"/>
        <v>2.2602894830560274</v>
      </c>
      <c r="AC193" s="130">
        <f t="shared" si="42"/>
        <v>3.8489999999999895</v>
      </c>
      <c r="AD193" s="130">
        <f t="shared" si="43"/>
        <v>-5.8300000000000125</v>
      </c>
      <c r="AE193" s="130">
        <f t="shared" si="44"/>
        <v>0.3439999999999941</v>
      </c>
      <c r="AF193" s="130">
        <f t="shared" si="45"/>
        <v>2.2602894830560274</v>
      </c>
      <c r="AG193" s="130">
        <f t="shared" si="46"/>
        <v>6.109289483056017</v>
      </c>
      <c r="AH193" s="130">
        <f t="shared" si="47"/>
        <v>0.27928948305600443</v>
      </c>
      <c r="AI193" s="130">
        <f t="shared" si="48"/>
        <v>0.6232894830559985</v>
      </c>
    </row>
    <row r="194" spans="1:35" ht="15">
      <c r="A194" s="237">
        <v>834</v>
      </c>
      <c r="B194" s="238" t="s">
        <v>398</v>
      </c>
      <c r="C194" s="239">
        <v>48</v>
      </c>
      <c r="D194" s="238" t="s">
        <v>281</v>
      </c>
      <c r="E194" s="238" t="s">
        <v>167</v>
      </c>
      <c r="F194" s="239">
        <v>91</v>
      </c>
      <c r="G194" s="238" t="s">
        <v>162</v>
      </c>
      <c r="H194" s="239" t="s">
        <v>163</v>
      </c>
      <c r="I194" s="240">
        <v>0.9545127004143398</v>
      </c>
      <c r="J194" s="240">
        <v>0.679</v>
      </c>
      <c r="K194" s="241" t="s">
        <v>164</v>
      </c>
      <c r="L194" s="241" t="s">
        <v>4</v>
      </c>
      <c r="M194" s="242">
        <v>16834.305539553803</v>
      </c>
      <c r="N194" s="243">
        <v>16703.6249740386</v>
      </c>
      <c r="O194" s="244">
        <f t="shared" si="51"/>
        <v>7.613181609205524</v>
      </c>
      <c r="P194" s="244">
        <f t="shared" si="51"/>
        <v>8.628272490432927</v>
      </c>
      <c r="Q194" s="244">
        <f t="shared" si="35"/>
        <v>1.0150908812274029</v>
      </c>
      <c r="R194" s="245">
        <v>146.107</v>
      </c>
      <c r="S194" s="245">
        <v>149.453</v>
      </c>
      <c r="T194" s="245">
        <v>150.708</v>
      </c>
      <c r="U194" s="245">
        <v>147.427</v>
      </c>
      <c r="V194" s="245">
        <v>147.639</v>
      </c>
      <c r="W194" s="245">
        <f t="shared" si="36"/>
        <v>138.49381839079447</v>
      </c>
      <c r="X194" s="245">
        <f t="shared" si="37"/>
        <v>140.82472750956708</v>
      </c>
      <c r="Y194" s="245">
        <f t="shared" si="38"/>
        <v>142.07972750956708</v>
      </c>
      <c r="Z194" s="245">
        <f t="shared" si="39"/>
        <v>138.79872750956707</v>
      </c>
      <c r="AA194" s="245">
        <f t="shared" si="40"/>
        <v>139.0107275095671</v>
      </c>
      <c r="AB194" s="130">
        <f t="shared" si="41"/>
        <v>2.3309091187726096</v>
      </c>
      <c r="AC194" s="130">
        <f t="shared" si="42"/>
        <v>1.2549999999999955</v>
      </c>
      <c r="AD194" s="130">
        <f t="shared" si="43"/>
        <v>-3.281000000000006</v>
      </c>
      <c r="AE194" s="130">
        <f t="shared" si="44"/>
        <v>0.2120000000000175</v>
      </c>
      <c r="AF194" s="130">
        <f t="shared" si="45"/>
        <v>2.3309091187726096</v>
      </c>
      <c r="AG194" s="130">
        <f t="shared" si="46"/>
        <v>3.585909118772605</v>
      </c>
      <c r="AH194" s="130">
        <f t="shared" si="47"/>
        <v>0.3049091187725992</v>
      </c>
      <c r="AI194" s="130">
        <f t="shared" si="48"/>
        <v>0.5169091187726167</v>
      </c>
    </row>
    <row r="195" spans="1:35" ht="15">
      <c r="A195" s="237">
        <v>510</v>
      </c>
      <c r="B195" s="238" t="s">
        <v>399</v>
      </c>
      <c r="C195" s="239">
        <v>32</v>
      </c>
      <c r="D195" s="238" t="s">
        <v>62</v>
      </c>
      <c r="E195" s="238" t="s">
        <v>62</v>
      </c>
      <c r="F195" s="239">
        <v>159</v>
      </c>
      <c r="G195" s="238" t="s">
        <v>162</v>
      </c>
      <c r="H195" s="239" t="s">
        <v>400</v>
      </c>
      <c r="I195" s="240">
        <v>0.933704505619136</v>
      </c>
      <c r="J195" s="240">
        <v>0.742</v>
      </c>
      <c r="K195" s="241" t="s">
        <v>207</v>
      </c>
      <c r="L195" s="241" t="s">
        <v>5</v>
      </c>
      <c r="M195" s="242">
        <v>36470.91773164184</v>
      </c>
      <c r="N195" s="243">
        <v>33163.33794052926</v>
      </c>
      <c r="O195" s="244">
        <f t="shared" si="51"/>
        <v>7.122038477377189</v>
      </c>
      <c r="P195" s="244">
        <f t="shared" si="51"/>
        <v>8.071643607694147</v>
      </c>
      <c r="Q195" s="244">
        <f t="shared" si="35"/>
        <v>0.9496051303169581</v>
      </c>
      <c r="R195" s="245">
        <v>137.77800000000002</v>
      </c>
      <c r="S195" s="245">
        <v>141.07600000000002</v>
      </c>
      <c r="T195" s="245">
        <v>140.23000000000002</v>
      </c>
      <c r="U195" s="245">
        <v>139.108</v>
      </c>
      <c r="V195" s="245">
        <v>139.181</v>
      </c>
      <c r="W195" s="245">
        <f t="shared" si="36"/>
        <v>130.65596152262282</v>
      </c>
      <c r="X195" s="245">
        <f t="shared" si="37"/>
        <v>133.00435639230588</v>
      </c>
      <c r="Y195" s="245">
        <f t="shared" si="38"/>
        <v>132.15835639230588</v>
      </c>
      <c r="Z195" s="245">
        <f t="shared" si="39"/>
        <v>131.03635639230586</v>
      </c>
      <c r="AA195" s="245">
        <f t="shared" si="40"/>
        <v>131.10935639230587</v>
      </c>
      <c r="AB195" s="130">
        <f t="shared" si="41"/>
        <v>2.3483948696830623</v>
      </c>
      <c r="AC195" s="130">
        <f t="shared" si="42"/>
        <v>-0.8460000000000036</v>
      </c>
      <c r="AD195" s="130">
        <f t="shared" si="43"/>
        <v>-1.122000000000014</v>
      </c>
      <c r="AE195" s="130">
        <f t="shared" si="44"/>
        <v>0.0730000000000075</v>
      </c>
      <c r="AF195" s="130">
        <f t="shared" si="45"/>
        <v>2.3483948696830623</v>
      </c>
      <c r="AG195" s="130">
        <f t="shared" si="46"/>
        <v>1.5023948696830587</v>
      </c>
      <c r="AH195" s="130">
        <f t="shared" si="47"/>
        <v>0.3803948696830446</v>
      </c>
      <c r="AI195" s="130">
        <f t="shared" si="48"/>
        <v>0.4533948696830521</v>
      </c>
    </row>
    <row r="196" spans="1:35" ht="15">
      <c r="A196" s="237">
        <v>575</v>
      </c>
      <c r="B196" s="238" t="s">
        <v>401</v>
      </c>
      <c r="C196" s="239">
        <v>41</v>
      </c>
      <c r="D196" s="238" t="s">
        <v>402</v>
      </c>
      <c r="E196" s="238" t="s">
        <v>167</v>
      </c>
      <c r="F196" s="239">
        <v>111</v>
      </c>
      <c r="G196" s="238" t="s">
        <v>162</v>
      </c>
      <c r="H196" s="239" t="s">
        <v>163</v>
      </c>
      <c r="I196" s="240">
        <v>0.9650962437847683</v>
      </c>
      <c r="J196" s="240">
        <v>0.579</v>
      </c>
      <c r="K196" s="241" t="s">
        <v>164</v>
      </c>
      <c r="L196" s="241" t="s">
        <v>4</v>
      </c>
      <c r="M196" s="242">
        <v>20391.332597948083</v>
      </c>
      <c r="N196" s="243">
        <v>20233.039707917822</v>
      </c>
      <c r="O196" s="244">
        <f t="shared" si="51"/>
        <v>8.830158240330622</v>
      </c>
      <c r="P196" s="244">
        <f t="shared" si="51"/>
        <v>10.007512672374705</v>
      </c>
      <c r="Q196" s="244">
        <f t="shared" si="35"/>
        <v>1.1773544320440834</v>
      </c>
      <c r="R196" s="245">
        <v>137.955</v>
      </c>
      <c r="S196" s="245">
        <v>141.20900000000003</v>
      </c>
      <c r="T196" s="245">
        <v>138.96800000000002</v>
      </c>
      <c r="U196" s="245">
        <v>139.538</v>
      </c>
      <c r="V196" s="245">
        <v>139.29600000000002</v>
      </c>
      <c r="W196" s="245">
        <f t="shared" si="36"/>
        <v>129.12484175966938</v>
      </c>
      <c r="X196" s="245">
        <f t="shared" si="37"/>
        <v>131.20148732762533</v>
      </c>
      <c r="Y196" s="245">
        <f t="shared" si="38"/>
        <v>128.96048732762532</v>
      </c>
      <c r="Z196" s="245">
        <f t="shared" si="39"/>
        <v>129.5304873276253</v>
      </c>
      <c r="AA196" s="245">
        <f t="shared" si="40"/>
        <v>129.28848732762532</v>
      </c>
      <c r="AB196" s="130">
        <f t="shared" si="41"/>
        <v>2.07664556795595</v>
      </c>
      <c r="AC196" s="130">
        <f t="shared" si="42"/>
        <v>-2.241000000000014</v>
      </c>
      <c r="AD196" s="130">
        <f t="shared" si="43"/>
        <v>0.5699999999999932</v>
      </c>
      <c r="AE196" s="130">
        <f t="shared" si="44"/>
        <v>-0.24199999999999022</v>
      </c>
      <c r="AF196" s="130">
        <f t="shared" si="45"/>
        <v>2.07664556795595</v>
      </c>
      <c r="AG196" s="130">
        <f t="shared" si="46"/>
        <v>-0.16435443204406397</v>
      </c>
      <c r="AH196" s="130">
        <f t="shared" si="47"/>
        <v>0.4056455679559292</v>
      </c>
      <c r="AI196" s="130">
        <f t="shared" si="48"/>
        <v>0.163645567955939</v>
      </c>
    </row>
    <row r="197" spans="1:35" ht="15">
      <c r="A197" s="237">
        <v>334</v>
      </c>
      <c r="B197" s="238" t="s">
        <v>467</v>
      </c>
      <c r="C197" s="239">
        <v>42</v>
      </c>
      <c r="D197" s="238" t="s">
        <v>233</v>
      </c>
      <c r="E197" s="238" t="s">
        <v>59</v>
      </c>
      <c r="F197" s="239">
        <v>115</v>
      </c>
      <c r="G197" s="238" t="s">
        <v>162</v>
      </c>
      <c r="H197" s="239" t="s">
        <v>163</v>
      </c>
      <c r="I197" s="240">
        <v>0.8059634117367546</v>
      </c>
      <c r="J197" s="240">
        <v>0.631</v>
      </c>
      <c r="K197" s="241" t="s">
        <v>164</v>
      </c>
      <c r="L197" s="241" t="s">
        <v>3</v>
      </c>
      <c r="M197" s="242">
        <v>17174.927023904726</v>
      </c>
      <c r="N197" s="243">
        <v>17174.927023904726</v>
      </c>
      <c r="O197" s="244">
        <f t="shared" si="51"/>
        <v>9.702261808853283</v>
      </c>
      <c r="P197" s="244">
        <f t="shared" si="51"/>
        <v>10.995896716700386</v>
      </c>
      <c r="Q197" s="244">
        <f t="shared" si="35"/>
        <v>1.2936349078471032</v>
      </c>
      <c r="R197" s="245">
        <v>146.123282</v>
      </c>
      <c r="S197" s="245">
        <v>149.775416</v>
      </c>
      <c r="T197" s="245">
        <v>156.43841600000002</v>
      </c>
      <c r="U197" s="245">
        <v>147.846416</v>
      </c>
      <c r="V197" s="245">
        <v>149.937416</v>
      </c>
      <c r="W197" s="245">
        <f t="shared" si="36"/>
        <v>136.4210201911467</v>
      </c>
      <c r="X197" s="245">
        <f t="shared" si="37"/>
        <v>138.77951928329963</v>
      </c>
      <c r="Y197" s="245">
        <f t="shared" si="38"/>
        <v>145.44251928329965</v>
      </c>
      <c r="Z197" s="245">
        <f t="shared" si="39"/>
        <v>136.8505192832996</v>
      </c>
      <c r="AA197" s="245">
        <f t="shared" si="40"/>
        <v>138.9415192832996</v>
      </c>
      <c r="AB197" s="130">
        <f t="shared" si="41"/>
        <v>2.3584990921529254</v>
      </c>
      <c r="AC197" s="130">
        <f t="shared" si="42"/>
        <v>6.663000000000011</v>
      </c>
      <c r="AD197" s="130">
        <f t="shared" si="43"/>
        <v>-8.592000000000041</v>
      </c>
      <c r="AE197" s="130">
        <f t="shared" si="44"/>
        <v>2.091000000000008</v>
      </c>
      <c r="AF197" s="130">
        <f t="shared" si="45"/>
        <v>2.3584990921529254</v>
      </c>
      <c r="AG197" s="130">
        <f t="shared" si="46"/>
        <v>9.021499092152936</v>
      </c>
      <c r="AH197" s="130">
        <f t="shared" si="47"/>
        <v>0.42949909215289495</v>
      </c>
      <c r="AI197" s="130">
        <f t="shared" si="48"/>
        <v>2.520499092152903</v>
      </c>
    </row>
    <row r="198" spans="1:35" ht="15">
      <c r="A198" s="237">
        <v>572</v>
      </c>
      <c r="B198" s="238" t="s">
        <v>433</v>
      </c>
      <c r="C198" s="239">
        <v>16</v>
      </c>
      <c r="D198" s="238" t="s">
        <v>356</v>
      </c>
      <c r="E198" s="238" t="s">
        <v>357</v>
      </c>
      <c r="F198" s="239">
        <v>90</v>
      </c>
      <c r="G198" s="238" t="s">
        <v>162</v>
      </c>
      <c r="H198" s="239" t="s">
        <v>163</v>
      </c>
      <c r="I198" s="240">
        <v>0.966514875531269</v>
      </c>
      <c r="J198" s="240">
        <v>0.702</v>
      </c>
      <c r="K198" s="241" t="s">
        <v>207</v>
      </c>
      <c r="L198" s="241" t="s">
        <v>3</v>
      </c>
      <c r="M198" s="242">
        <v>17765.668545168926</v>
      </c>
      <c r="N198" s="243">
        <v>17627.758038151966</v>
      </c>
      <c r="O198" s="244">
        <f t="shared" si="51"/>
        <v>7.272303925651653</v>
      </c>
      <c r="P198" s="244">
        <f t="shared" si="51"/>
        <v>8.241944449071873</v>
      </c>
      <c r="Q198" s="244">
        <f aca="true" t="shared" si="52" ref="Q198:Q261">P198-O198</f>
        <v>0.9696405234202201</v>
      </c>
      <c r="R198" s="245">
        <v>141.859904</v>
      </c>
      <c r="S198" s="245">
        <v>145.333527</v>
      </c>
      <c r="T198" s="245">
        <v>144.020527</v>
      </c>
      <c r="U198" s="245">
        <v>143.259527</v>
      </c>
      <c r="V198" s="245">
        <v>143.490527</v>
      </c>
      <c r="W198" s="245">
        <f aca="true" t="shared" si="53" ref="W198:W261">R198-O198</f>
        <v>134.58760007434836</v>
      </c>
      <c r="X198" s="245">
        <f aca="true" t="shared" si="54" ref="X198:X261">S198-$P198</f>
        <v>137.09158255092814</v>
      </c>
      <c r="Y198" s="245">
        <f aca="true" t="shared" si="55" ref="Y198:Y261">T198-$P198</f>
        <v>135.77858255092812</v>
      </c>
      <c r="Z198" s="245">
        <f aca="true" t="shared" si="56" ref="Z198:Z261">U198-$P198</f>
        <v>135.01758255092813</v>
      </c>
      <c r="AA198" s="245">
        <f aca="true" t="shared" si="57" ref="AA198:AA261">V198-$P198</f>
        <v>135.24858255092812</v>
      </c>
      <c r="AB198" s="130">
        <f aca="true" t="shared" si="58" ref="AB198:AB261">X198-W198</f>
        <v>2.503982476579779</v>
      </c>
      <c r="AC198" s="130">
        <f aca="true" t="shared" si="59" ref="AC198:AC261">Y198-X198</f>
        <v>-1.3130000000000166</v>
      </c>
      <c r="AD198" s="130">
        <f aca="true" t="shared" si="60" ref="AD198:AD261">Z198-Y198</f>
        <v>-0.7609999999999957</v>
      </c>
      <c r="AE198" s="130">
        <f aca="true" t="shared" si="61" ref="AE198:AE261">AA198-Z198</f>
        <v>0.23099999999999454</v>
      </c>
      <c r="AF198" s="130">
        <f aca="true" t="shared" si="62" ref="AF198:AF261">X198-$W198</f>
        <v>2.503982476579779</v>
      </c>
      <c r="AG198" s="130">
        <f aca="true" t="shared" si="63" ref="AG198:AG261">Y198-$W198</f>
        <v>1.1909824765797623</v>
      </c>
      <c r="AH198" s="130">
        <f aca="true" t="shared" si="64" ref="AH198:AH261">Z198-$W198</f>
        <v>0.4299824765797666</v>
      </c>
      <c r="AI198" s="130">
        <f aca="true" t="shared" si="65" ref="AI198:AI261">AA198-$W198</f>
        <v>0.6609824765797612</v>
      </c>
    </row>
    <row r="199" spans="1:35" ht="15">
      <c r="A199" s="237">
        <v>719</v>
      </c>
      <c r="B199" s="238" t="s">
        <v>403</v>
      </c>
      <c r="C199" s="239">
        <v>12</v>
      </c>
      <c r="D199" s="238" t="s">
        <v>373</v>
      </c>
      <c r="E199" s="238" t="s">
        <v>167</v>
      </c>
      <c r="F199" s="239">
        <v>66</v>
      </c>
      <c r="G199" s="238" t="s">
        <v>162</v>
      </c>
      <c r="H199" s="239" t="s">
        <v>163</v>
      </c>
      <c r="I199" s="240">
        <v>0.9546696472925981</v>
      </c>
      <c r="J199" s="240">
        <v>0.804</v>
      </c>
      <c r="K199" s="241" t="s">
        <v>290</v>
      </c>
      <c r="L199" s="241" t="s">
        <v>3</v>
      </c>
      <c r="M199" s="242">
        <v>12803.88361734994</v>
      </c>
      <c r="N199" s="243">
        <v>12704.490224021376</v>
      </c>
      <c r="O199" s="244">
        <f t="shared" si="51"/>
        <v>6.428483178923701</v>
      </c>
      <c r="P199" s="244">
        <f t="shared" si="51"/>
        <v>7.285614269446861</v>
      </c>
      <c r="Q199" s="244">
        <f t="shared" si="52"/>
        <v>0.8571310905231604</v>
      </c>
      <c r="R199" s="245">
        <v>136.64800000000002</v>
      </c>
      <c r="S199" s="245">
        <v>139.85100000000003</v>
      </c>
      <c r="T199" s="245">
        <v>140.61200000000002</v>
      </c>
      <c r="U199" s="245">
        <v>138.02900000000002</v>
      </c>
      <c r="V199" s="245">
        <v>138.044</v>
      </c>
      <c r="W199" s="245">
        <f t="shared" si="53"/>
        <v>130.21951682107633</v>
      </c>
      <c r="X199" s="245">
        <f t="shared" si="54"/>
        <v>132.56538573055317</v>
      </c>
      <c r="Y199" s="245">
        <f t="shared" si="55"/>
        <v>133.32638573055317</v>
      </c>
      <c r="Z199" s="245">
        <f t="shared" si="56"/>
        <v>130.74338573055317</v>
      </c>
      <c r="AA199" s="245">
        <f t="shared" si="57"/>
        <v>130.75838573055316</v>
      </c>
      <c r="AB199" s="130">
        <f t="shared" si="58"/>
        <v>2.345868909476849</v>
      </c>
      <c r="AC199" s="130">
        <f t="shared" si="59"/>
        <v>0.7609999999999957</v>
      </c>
      <c r="AD199" s="130">
        <f t="shared" si="60"/>
        <v>-2.5829999999999984</v>
      </c>
      <c r="AE199" s="130">
        <f t="shared" si="61"/>
        <v>0.014999999999986358</v>
      </c>
      <c r="AF199" s="130">
        <f t="shared" si="62"/>
        <v>2.345868909476849</v>
      </c>
      <c r="AG199" s="130">
        <f t="shared" si="63"/>
        <v>3.1068689094768445</v>
      </c>
      <c r="AH199" s="130">
        <f t="shared" si="64"/>
        <v>0.5238689094768461</v>
      </c>
      <c r="AI199" s="130">
        <f t="shared" si="65"/>
        <v>0.5388689094768324</v>
      </c>
    </row>
    <row r="200" spans="1:35" ht="15">
      <c r="A200" s="237">
        <v>810</v>
      </c>
      <c r="B200" s="238" t="s">
        <v>404</v>
      </c>
      <c r="C200" s="239">
        <v>36</v>
      </c>
      <c r="D200" s="238" t="s">
        <v>405</v>
      </c>
      <c r="E200" s="238" t="s">
        <v>167</v>
      </c>
      <c r="F200" s="239">
        <v>173</v>
      </c>
      <c r="G200" s="238" t="s">
        <v>162</v>
      </c>
      <c r="H200" s="239" t="s">
        <v>163</v>
      </c>
      <c r="I200" s="240">
        <v>0.827600366404498</v>
      </c>
      <c r="J200" s="240">
        <v>0.624</v>
      </c>
      <c r="K200" s="241" t="s">
        <v>164</v>
      </c>
      <c r="L200" s="241" t="s">
        <v>4</v>
      </c>
      <c r="M200" s="242">
        <v>28216.80268387181</v>
      </c>
      <c r="N200" s="243">
        <v>28216.80268387181</v>
      </c>
      <c r="O200" s="244">
        <f t="shared" si="51"/>
        <v>9.554597828806175</v>
      </c>
      <c r="P200" s="244">
        <f t="shared" si="51"/>
        <v>10.828544205980332</v>
      </c>
      <c r="Q200" s="244">
        <f t="shared" si="52"/>
        <v>1.2739463771741573</v>
      </c>
      <c r="R200" s="245">
        <v>145.18800000000002</v>
      </c>
      <c r="S200" s="245">
        <v>148.45100000000002</v>
      </c>
      <c r="T200" s="245">
        <v>147.49200000000002</v>
      </c>
      <c r="U200" s="245">
        <v>146.99900000000002</v>
      </c>
      <c r="V200" s="245">
        <v>146.859</v>
      </c>
      <c r="W200" s="245">
        <f t="shared" si="53"/>
        <v>135.63340217119384</v>
      </c>
      <c r="X200" s="245">
        <f t="shared" si="54"/>
        <v>137.6224557940197</v>
      </c>
      <c r="Y200" s="245">
        <f t="shared" si="55"/>
        <v>136.66345579401968</v>
      </c>
      <c r="Z200" s="245">
        <f t="shared" si="56"/>
        <v>136.1704557940197</v>
      </c>
      <c r="AA200" s="245">
        <f t="shared" si="57"/>
        <v>136.03045579401967</v>
      </c>
      <c r="AB200" s="130">
        <f t="shared" si="58"/>
        <v>1.9890536228258497</v>
      </c>
      <c r="AC200" s="130">
        <f t="shared" si="59"/>
        <v>-0.9590000000000032</v>
      </c>
      <c r="AD200" s="130">
        <f t="shared" si="60"/>
        <v>-0.492999999999995</v>
      </c>
      <c r="AE200" s="130">
        <f t="shared" si="61"/>
        <v>-0.14000000000001478</v>
      </c>
      <c r="AF200" s="130">
        <f t="shared" si="62"/>
        <v>1.9890536228258497</v>
      </c>
      <c r="AG200" s="130">
        <f t="shared" si="63"/>
        <v>1.0300536228258466</v>
      </c>
      <c r="AH200" s="130">
        <f t="shared" si="64"/>
        <v>0.5370536228258516</v>
      </c>
      <c r="AI200" s="130">
        <f t="shared" si="65"/>
        <v>0.3970536228258368</v>
      </c>
    </row>
    <row r="201" spans="1:35" ht="15">
      <c r="A201" s="237">
        <v>764</v>
      </c>
      <c r="B201" s="238" t="s">
        <v>408</v>
      </c>
      <c r="C201" s="239">
        <v>49</v>
      </c>
      <c r="D201" s="238" t="s">
        <v>409</v>
      </c>
      <c r="E201" s="238" t="s">
        <v>167</v>
      </c>
      <c r="F201" s="239">
        <v>114</v>
      </c>
      <c r="G201" s="238" t="s">
        <v>162</v>
      </c>
      <c r="H201" s="239" t="s">
        <v>163</v>
      </c>
      <c r="I201" s="240">
        <v>0.7260809126641741</v>
      </c>
      <c r="J201" s="240">
        <v>0.307</v>
      </c>
      <c r="K201" s="241" t="s">
        <v>164</v>
      </c>
      <c r="L201" s="241" t="s">
        <v>3</v>
      </c>
      <c r="M201" s="242">
        <v>9415.429693447675</v>
      </c>
      <c r="N201" s="243">
        <v>9415.429693447675</v>
      </c>
      <c r="O201" s="244">
        <f t="shared" si="51"/>
        <v>22.1357519677568</v>
      </c>
      <c r="P201" s="244">
        <f t="shared" si="51"/>
        <v>25.087185563457705</v>
      </c>
      <c r="Q201" s="244">
        <f t="shared" si="52"/>
        <v>2.9514335957009052</v>
      </c>
      <c r="R201" s="245">
        <v>151.67131</v>
      </c>
      <c r="S201" s="245">
        <v>155.220451</v>
      </c>
      <c r="T201" s="245">
        <v>157.733451</v>
      </c>
      <c r="U201" s="245">
        <v>155.239451</v>
      </c>
      <c r="V201" s="245">
        <v>155.433451</v>
      </c>
      <c r="W201" s="245">
        <f t="shared" si="53"/>
        <v>129.53555803224322</v>
      </c>
      <c r="X201" s="245">
        <f t="shared" si="54"/>
        <v>130.1332654365423</v>
      </c>
      <c r="Y201" s="245">
        <f t="shared" si="55"/>
        <v>132.6462654365423</v>
      </c>
      <c r="Z201" s="245">
        <f t="shared" si="56"/>
        <v>130.1522654365423</v>
      </c>
      <c r="AA201" s="245">
        <f t="shared" si="57"/>
        <v>130.3462654365423</v>
      </c>
      <c r="AB201" s="130">
        <f t="shared" si="58"/>
        <v>0.5977074042990864</v>
      </c>
      <c r="AC201" s="130">
        <f t="shared" si="59"/>
        <v>2.5130000000000052</v>
      </c>
      <c r="AD201" s="130">
        <f t="shared" si="60"/>
        <v>-2.4939999999999998</v>
      </c>
      <c r="AE201" s="130">
        <f t="shared" si="61"/>
        <v>0.1939999999999884</v>
      </c>
      <c r="AF201" s="130">
        <f t="shared" si="62"/>
        <v>0.5977074042990864</v>
      </c>
      <c r="AG201" s="130">
        <f t="shared" si="63"/>
        <v>3.1107074042990916</v>
      </c>
      <c r="AH201" s="130">
        <f t="shared" si="64"/>
        <v>0.6167074042990919</v>
      </c>
      <c r="AI201" s="130">
        <f t="shared" si="65"/>
        <v>0.8107074042990803</v>
      </c>
    </row>
    <row r="202" spans="1:35" ht="15">
      <c r="A202" s="237">
        <v>939</v>
      </c>
      <c r="B202" s="238" t="s">
        <v>422</v>
      </c>
      <c r="C202" s="239">
        <v>67</v>
      </c>
      <c r="D202" s="238" t="s">
        <v>199</v>
      </c>
      <c r="E202" s="238" t="s">
        <v>61</v>
      </c>
      <c r="F202" s="239">
        <v>195</v>
      </c>
      <c r="G202" s="238" t="s">
        <v>162</v>
      </c>
      <c r="H202" s="239" t="s">
        <v>163</v>
      </c>
      <c r="I202" s="240">
        <v>0.8329830460978002</v>
      </c>
      <c r="J202" s="240">
        <v>0.687</v>
      </c>
      <c r="K202" s="241" t="s">
        <v>164</v>
      </c>
      <c r="L202" s="241" t="s">
        <v>3</v>
      </c>
      <c r="M202" s="242">
        <v>32589.75765504502</v>
      </c>
      <c r="N202" s="243">
        <v>32589.75765504502</v>
      </c>
      <c r="O202" s="244">
        <f t="shared" si="51"/>
        <v>8.622332694609806</v>
      </c>
      <c r="P202" s="244">
        <f t="shared" si="51"/>
        <v>9.771977053891113</v>
      </c>
      <c r="Q202" s="244">
        <f t="shared" si="52"/>
        <v>1.1496443592813073</v>
      </c>
      <c r="R202" s="245">
        <v>155.949671</v>
      </c>
      <c r="S202" s="245">
        <v>159.14063</v>
      </c>
      <c r="T202" s="245">
        <v>159.82162999999997</v>
      </c>
      <c r="U202" s="245">
        <v>157.74062999999998</v>
      </c>
      <c r="V202" s="245">
        <v>157.62062999999998</v>
      </c>
      <c r="W202" s="245">
        <f t="shared" si="53"/>
        <v>147.32733830539019</v>
      </c>
      <c r="X202" s="245">
        <f t="shared" si="54"/>
        <v>149.36865294610888</v>
      </c>
      <c r="Y202" s="245">
        <f t="shared" si="55"/>
        <v>150.04965294610886</v>
      </c>
      <c r="Z202" s="245">
        <f t="shared" si="56"/>
        <v>147.96865294610888</v>
      </c>
      <c r="AA202" s="245">
        <f t="shared" si="57"/>
        <v>147.84865294610887</v>
      </c>
      <c r="AB202" s="130">
        <f t="shared" si="58"/>
        <v>2.0413146407186957</v>
      </c>
      <c r="AC202" s="130">
        <f t="shared" si="59"/>
        <v>0.6809999999999832</v>
      </c>
      <c r="AD202" s="130">
        <f t="shared" si="60"/>
        <v>-2.080999999999989</v>
      </c>
      <c r="AE202" s="130">
        <f t="shared" si="61"/>
        <v>-0.12000000000000455</v>
      </c>
      <c r="AF202" s="130">
        <f t="shared" si="62"/>
        <v>2.0413146407186957</v>
      </c>
      <c r="AG202" s="130">
        <f t="shared" si="63"/>
        <v>2.722314640718679</v>
      </c>
      <c r="AH202" s="130">
        <f t="shared" si="64"/>
        <v>0.64131464071869</v>
      </c>
      <c r="AI202" s="130">
        <f t="shared" si="65"/>
        <v>0.5213146407186855</v>
      </c>
    </row>
    <row r="203" spans="1:35" ht="15">
      <c r="A203" s="237">
        <v>233</v>
      </c>
      <c r="B203" s="238" t="s">
        <v>413</v>
      </c>
      <c r="C203" s="239">
        <v>65</v>
      </c>
      <c r="D203" s="238" t="s">
        <v>414</v>
      </c>
      <c r="E203" s="238" t="s">
        <v>167</v>
      </c>
      <c r="F203" s="239">
        <v>90</v>
      </c>
      <c r="G203" s="238" t="s">
        <v>162</v>
      </c>
      <c r="H203" s="239" t="s">
        <v>163</v>
      </c>
      <c r="I203" s="240">
        <v>0.9608075288403157</v>
      </c>
      <c r="J203" s="240">
        <v>0.741</v>
      </c>
      <c r="K203" s="241" t="s">
        <v>207</v>
      </c>
      <c r="L203" s="241" t="s">
        <v>4</v>
      </c>
      <c r="M203" s="242">
        <v>20146.98406183117</v>
      </c>
      <c r="N203" s="243">
        <v>19990.587989273274</v>
      </c>
      <c r="O203" s="244">
        <f t="shared" si="51"/>
        <v>6.930476096288881</v>
      </c>
      <c r="P203" s="244">
        <f t="shared" si="51"/>
        <v>7.854539575794067</v>
      </c>
      <c r="Q203" s="244">
        <f t="shared" si="52"/>
        <v>0.9240634795051852</v>
      </c>
      <c r="R203" s="245">
        <v>144.48</v>
      </c>
      <c r="S203" s="245">
        <v>147.784</v>
      </c>
      <c r="T203" s="245">
        <v>148.31699999999998</v>
      </c>
      <c r="U203" s="245">
        <v>146.08899999999997</v>
      </c>
      <c r="V203" s="245">
        <v>146.22599999999997</v>
      </c>
      <c r="W203" s="245">
        <f t="shared" si="53"/>
        <v>137.5495239037111</v>
      </c>
      <c r="X203" s="245">
        <f t="shared" si="54"/>
        <v>139.92946042420593</v>
      </c>
      <c r="Y203" s="245">
        <f t="shared" si="55"/>
        <v>140.46246042420591</v>
      </c>
      <c r="Z203" s="245">
        <f t="shared" si="56"/>
        <v>138.2344604242059</v>
      </c>
      <c r="AA203" s="245">
        <f t="shared" si="57"/>
        <v>138.3714604242059</v>
      </c>
      <c r="AB203" s="130">
        <f t="shared" si="58"/>
        <v>2.379936520494823</v>
      </c>
      <c r="AC203" s="130">
        <f t="shared" si="59"/>
        <v>0.532999999999987</v>
      </c>
      <c r="AD203" s="130">
        <f t="shared" si="60"/>
        <v>-2.2280000000000086</v>
      </c>
      <c r="AE203" s="130">
        <f t="shared" si="61"/>
        <v>0.13700000000000045</v>
      </c>
      <c r="AF203" s="130">
        <f t="shared" si="62"/>
        <v>2.379936520494823</v>
      </c>
      <c r="AG203" s="130">
        <f t="shared" si="63"/>
        <v>2.91293652049481</v>
      </c>
      <c r="AH203" s="130">
        <f t="shared" si="64"/>
        <v>0.6849365204948015</v>
      </c>
      <c r="AI203" s="130">
        <f t="shared" si="65"/>
        <v>0.8219365204948019</v>
      </c>
    </row>
    <row r="204" spans="1:35" ht="15">
      <c r="A204" s="237">
        <v>757</v>
      </c>
      <c r="B204" s="238" t="s">
        <v>415</v>
      </c>
      <c r="C204" s="239">
        <v>22</v>
      </c>
      <c r="D204" s="238" t="s">
        <v>191</v>
      </c>
      <c r="E204" s="238" t="s">
        <v>167</v>
      </c>
      <c r="F204" s="239">
        <v>58</v>
      </c>
      <c r="G204" s="238" t="s">
        <v>162</v>
      </c>
      <c r="H204" s="239" t="s">
        <v>163</v>
      </c>
      <c r="I204" s="240">
        <v>0.849255700018843</v>
      </c>
      <c r="J204" s="240">
        <v>0.648</v>
      </c>
      <c r="K204" s="241" t="s">
        <v>164</v>
      </c>
      <c r="L204" s="241" t="s">
        <v>3</v>
      </c>
      <c r="M204" s="242">
        <v>8980.834896078239</v>
      </c>
      <c r="N204" s="243">
        <v>8911.11888787935</v>
      </c>
      <c r="O204" s="244">
        <f t="shared" si="51"/>
        <v>8.966112817358832</v>
      </c>
      <c r="P204" s="244">
        <f t="shared" si="51"/>
        <v>10.16159452634001</v>
      </c>
      <c r="Q204" s="244">
        <f t="shared" si="52"/>
        <v>1.1954817089811787</v>
      </c>
      <c r="R204" s="245">
        <v>144.35780699999998</v>
      </c>
      <c r="S204" s="245">
        <v>147.787983</v>
      </c>
      <c r="T204" s="245">
        <v>147.319983</v>
      </c>
      <c r="U204" s="245">
        <v>146.282983</v>
      </c>
      <c r="V204" s="245">
        <v>146.26298300000002</v>
      </c>
      <c r="W204" s="245">
        <f t="shared" si="53"/>
        <v>135.39169418264115</v>
      </c>
      <c r="X204" s="245">
        <f t="shared" si="54"/>
        <v>137.62638847365997</v>
      </c>
      <c r="Y204" s="245">
        <f t="shared" si="55"/>
        <v>137.15838847366</v>
      </c>
      <c r="Z204" s="245">
        <f t="shared" si="56"/>
        <v>136.12138847365998</v>
      </c>
      <c r="AA204" s="245">
        <f t="shared" si="57"/>
        <v>136.10138847366</v>
      </c>
      <c r="AB204" s="130">
        <f t="shared" si="58"/>
        <v>2.234694291018826</v>
      </c>
      <c r="AC204" s="130">
        <f t="shared" si="59"/>
        <v>-0.4679999999999609</v>
      </c>
      <c r="AD204" s="130">
        <f t="shared" si="60"/>
        <v>-1.0370000000000346</v>
      </c>
      <c r="AE204" s="130">
        <f t="shared" si="61"/>
        <v>-0.01999999999998181</v>
      </c>
      <c r="AF204" s="130">
        <f t="shared" si="62"/>
        <v>2.234694291018826</v>
      </c>
      <c r="AG204" s="130">
        <f t="shared" si="63"/>
        <v>1.7666942910188652</v>
      </c>
      <c r="AH204" s="130">
        <f t="shared" si="64"/>
        <v>0.7296942910188307</v>
      </c>
      <c r="AI204" s="130">
        <f t="shared" si="65"/>
        <v>0.7096942910188488</v>
      </c>
    </row>
    <row r="205" spans="1:35" ht="15">
      <c r="A205" s="237">
        <v>349</v>
      </c>
      <c r="B205" s="238" t="s">
        <v>435</v>
      </c>
      <c r="C205" s="239">
        <v>48</v>
      </c>
      <c r="D205" s="238" t="s">
        <v>281</v>
      </c>
      <c r="E205" s="238" t="s">
        <v>167</v>
      </c>
      <c r="F205" s="239">
        <v>50</v>
      </c>
      <c r="G205" s="238" t="s">
        <v>162</v>
      </c>
      <c r="H205" s="239" t="s">
        <v>163</v>
      </c>
      <c r="I205" s="240">
        <v>0.930327868852459</v>
      </c>
      <c r="J205" s="240">
        <v>0.683</v>
      </c>
      <c r="K205" s="241" t="s">
        <v>164</v>
      </c>
      <c r="L205" s="241" t="s">
        <v>3</v>
      </c>
      <c r="M205" s="242">
        <v>11649.201422278062</v>
      </c>
      <c r="N205" s="243">
        <v>11558.77154228765</v>
      </c>
      <c r="O205" s="244">
        <f t="shared" si="51"/>
        <v>7.765348317032608</v>
      </c>
      <c r="P205" s="244">
        <f t="shared" si="51"/>
        <v>8.800728092636957</v>
      </c>
      <c r="Q205" s="244">
        <f t="shared" si="52"/>
        <v>1.0353797756043495</v>
      </c>
      <c r="R205" s="245">
        <v>140.237855</v>
      </c>
      <c r="S205" s="245">
        <v>143.474968</v>
      </c>
      <c r="T205" s="245">
        <v>143.227968</v>
      </c>
      <c r="U205" s="245">
        <v>142.022968</v>
      </c>
      <c r="V205" s="245">
        <v>142.078968</v>
      </c>
      <c r="W205" s="245">
        <f t="shared" si="53"/>
        <v>132.47250668296738</v>
      </c>
      <c r="X205" s="245">
        <f t="shared" si="54"/>
        <v>134.67423990736305</v>
      </c>
      <c r="Y205" s="245">
        <f t="shared" si="55"/>
        <v>134.42723990736306</v>
      </c>
      <c r="Z205" s="245">
        <f t="shared" si="56"/>
        <v>133.22223990736305</v>
      </c>
      <c r="AA205" s="245">
        <f t="shared" si="57"/>
        <v>133.27823990736306</v>
      </c>
      <c r="AB205" s="130">
        <f t="shared" si="58"/>
        <v>2.2017332243956673</v>
      </c>
      <c r="AC205" s="130">
        <f t="shared" si="59"/>
        <v>-0.24699999999998568</v>
      </c>
      <c r="AD205" s="130">
        <f t="shared" si="60"/>
        <v>-1.2050000000000125</v>
      </c>
      <c r="AE205" s="130">
        <f t="shared" si="61"/>
        <v>0.056000000000011596</v>
      </c>
      <c r="AF205" s="130">
        <f t="shared" si="62"/>
        <v>2.2017332243956673</v>
      </c>
      <c r="AG205" s="130">
        <f t="shared" si="63"/>
        <v>1.9547332243956816</v>
      </c>
      <c r="AH205" s="130">
        <f t="shared" si="64"/>
        <v>0.7497332243956691</v>
      </c>
      <c r="AI205" s="130">
        <f t="shared" si="65"/>
        <v>0.8057332243956807</v>
      </c>
    </row>
    <row r="206" spans="1:35" ht="15">
      <c r="A206" s="237">
        <v>538</v>
      </c>
      <c r="B206" s="238" t="s">
        <v>417</v>
      </c>
      <c r="C206" s="239">
        <v>56</v>
      </c>
      <c r="D206" s="238" t="s">
        <v>297</v>
      </c>
      <c r="E206" s="238" t="s">
        <v>60</v>
      </c>
      <c r="F206" s="239">
        <v>120</v>
      </c>
      <c r="G206" s="238" t="s">
        <v>162</v>
      </c>
      <c r="H206" s="239" t="s">
        <v>163</v>
      </c>
      <c r="I206" s="240">
        <v>0.9697404371584699</v>
      </c>
      <c r="J206" s="240">
        <v>0.61</v>
      </c>
      <c r="K206" s="241" t="s">
        <v>164</v>
      </c>
      <c r="L206" s="241" t="s">
        <v>3</v>
      </c>
      <c r="M206" s="242">
        <v>18087.538083738702</v>
      </c>
      <c r="N206" s="243">
        <v>17947.128982810424</v>
      </c>
      <c r="O206" s="244">
        <f aca="true" t="shared" si="66" ref="O206:P225">O$3/30.4/$I206/$J206</f>
        <v>8.341272989475168</v>
      </c>
      <c r="P206" s="244">
        <f t="shared" si="66"/>
        <v>9.45344272140519</v>
      </c>
      <c r="Q206" s="244">
        <f t="shared" si="52"/>
        <v>1.112169731930022</v>
      </c>
      <c r="R206" s="245">
        <v>155.818404</v>
      </c>
      <c r="S206" s="245">
        <v>159.457762</v>
      </c>
      <c r="T206" s="245">
        <v>163.084762</v>
      </c>
      <c r="U206" s="245">
        <v>157.755762</v>
      </c>
      <c r="V206" s="245">
        <v>157.382762</v>
      </c>
      <c r="W206" s="245">
        <f t="shared" si="53"/>
        <v>147.47713101052483</v>
      </c>
      <c r="X206" s="245">
        <f t="shared" si="54"/>
        <v>150.0043192785948</v>
      </c>
      <c r="Y206" s="245">
        <f t="shared" si="55"/>
        <v>153.63131927859482</v>
      </c>
      <c r="Z206" s="245">
        <f t="shared" si="56"/>
        <v>148.3023192785948</v>
      </c>
      <c r="AA206" s="245">
        <f t="shared" si="57"/>
        <v>147.92931927859482</v>
      </c>
      <c r="AB206" s="130">
        <f t="shared" si="58"/>
        <v>2.5271882680699775</v>
      </c>
      <c r="AC206" s="130">
        <f t="shared" si="59"/>
        <v>3.6270000000000095</v>
      </c>
      <c r="AD206" s="130">
        <f t="shared" si="60"/>
        <v>-5.329000000000008</v>
      </c>
      <c r="AE206" s="130">
        <f t="shared" si="61"/>
        <v>-0.37299999999999045</v>
      </c>
      <c r="AF206" s="130">
        <f t="shared" si="62"/>
        <v>2.5271882680699775</v>
      </c>
      <c r="AG206" s="130">
        <f t="shared" si="63"/>
        <v>6.154188268069987</v>
      </c>
      <c r="AH206" s="130">
        <f t="shared" si="64"/>
        <v>0.8251882680699794</v>
      </c>
      <c r="AI206" s="130">
        <f t="shared" si="65"/>
        <v>0.4521882680699889</v>
      </c>
    </row>
    <row r="207" spans="1:35" ht="15">
      <c r="A207" s="237">
        <v>910</v>
      </c>
      <c r="B207" s="238" t="s">
        <v>442</v>
      </c>
      <c r="C207" s="239">
        <v>57</v>
      </c>
      <c r="D207" s="238" t="s">
        <v>254</v>
      </c>
      <c r="E207" s="238" t="s">
        <v>167</v>
      </c>
      <c r="F207" s="239">
        <v>59</v>
      </c>
      <c r="G207" s="238" t="s">
        <v>162</v>
      </c>
      <c r="H207" s="239" t="s">
        <v>163</v>
      </c>
      <c r="I207" s="240">
        <v>0.9398444012225619</v>
      </c>
      <c r="J207" s="240">
        <v>0.814</v>
      </c>
      <c r="K207" s="241" t="s">
        <v>290</v>
      </c>
      <c r="L207" s="241" t="s">
        <v>3</v>
      </c>
      <c r="M207" s="242">
        <v>11231.884812740076</v>
      </c>
      <c r="N207" s="243">
        <v>11144.694458752396</v>
      </c>
      <c r="O207" s="244">
        <f t="shared" si="66"/>
        <v>6.449667291072355</v>
      </c>
      <c r="P207" s="244">
        <f t="shared" si="66"/>
        <v>7.3096229298820035</v>
      </c>
      <c r="Q207" s="244">
        <f t="shared" si="52"/>
        <v>0.8599556388096481</v>
      </c>
      <c r="R207" s="245">
        <v>145.184098</v>
      </c>
      <c r="S207" s="245">
        <v>148.710595</v>
      </c>
      <c r="T207" s="245">
        <v>155.54859499999998</v>
      </c>
      <c r="U207" s="245">
        <v>146.882595</v>
      </c>
      <c r="V207" s="245">
        <v>147.422595</v>
      </c>
      <c r="W207" s="245">
        <f t="shared" si="53"/>
        <v>138.73443070892765</v>
      </c>
      <c r="X207" s="245">
        <f t="shared" si="54"/>
        <v>141.400972070118</v>
      </c>
      <c r="Y207" s="245">
        <f t="shared" si="55"/>
        <v>148.23897207011797</v>
      </c>
      <c r="Z207" s="245">
        <f t="shared" si="56"/>
        <v>139.572972070118</v>
      </c>
      <c r="AA207" s="245">
        <f t="shared" si="57"/>
        <v>140.112972070118</v>
      </c>
      <c r="AB207" s="130">
        <f t="shared" si="58"/>
        <v>2.6665413611903546</v>
      </c>
      <c r="AC207" s="130">
        <f t="shared" si="59"/>
        <v>6.837999999999965</v>
      </c>
      <c r="AD207" s="130">
        <f t="shared" si="60"/>
        <v>-8.665999999999968</v>
      </c>
      <c r="AE207" s="130">
        <f t="shared" si="61"/>
        <v>0.539999999999992</v>
      </c>
      <c r="AF207" s="130">
        <f t="shared" si="62"/>
        <v>2.6665413611903546</v>
      </c>
      <c r="AG207" s="130">
        <f t="shared" si="63"/>
        <v>9.50454136119032</v>
      </c>
      <c r="AH207" s="130">
        <f t="shared" si="64"/>
        <v>0.8385413611903516</v>
      </c>
      <c r="AI207" s="130">
        <f t="shared" si="65"/>
        <v>1.3785413611903437</v>
      </c>
    </row>
    <row r="208" spans="1:35" ht="15">
      <c r="A208" s="237">
        <v>889</v>
      </c>
      <c r="B208" s="238" t="s">
        <v>492</v>
      </c>
      <c r="C208" s="239">
        <v>65</v>
      </c>
      <c r="D208" s="238" t="s">
        <v>414</v>
      </c>
      <c r="E208" s="238" t="s">
        <v>167</v>
      </c>
      <c r="F208" s="239">
        <v>50</v>
      </c>
      <c r="G208" s="238" t="s">
        <v>162</v>
      </c>
      <c r="H208" s="239" t="s">
        <v>163</v>
      </c>
      <c r="I208" s="240">
        <v>0.9673770491803279</v>
      </c>
      <c r="J208" s="240">
        <v>0.665</v>
      </c>
      <c r="K208" s="241" t="s">
        <v>164</v>
      </c>
      <c r="L208" s="241" t="s">
        <v>4</v>
      </c>
      <c r="M208" s="242">
        <v>11547.085377170633</v>
      </c>
      <c r="N208" s="243">
        <v>11457.448198874477</v>
      </c>
      <c r="O208" s="244">
        <f t="shared" si="66"/>
        <v>7.67008630129628</v>
      </c>
      <c r="P208" s="244">
        <f t="shared" si="66"/>
        <v>8.69276447480245</v>
      </c>
      <c r="Q208" s="244">
        <f t="shared" si="52"/>
        <v>1.0226781735061703</v>
      </c>
      <c r="R208" s="245">
        <v>164.61772200000001</v>
      </c>
      <c r="S208" s="245">
        <v>168.33882100000005</v>
      </c>
      <c r="T208" s="245">
        <v>175.314821</v>
      </c>
      <c r="U208" s="245">
        <v>166.53182100000004</v>
      </c>
      <c r="V208" s="245">
        <v>168.69982100000004</v>
      </c>
      <c r="W208" s="245">
        <f t="shared" si="53"/>
        <v>156.94763569870372</v>
      </c>
      <c r="X208" s="245">
        <f t="shared" si="54"/>
        <v>159.6460565251976</v>
      </c>
      <c r="Y208" s="245">
        <f t="shared" si="55"/>
        <v>166.62205652519754</v>
      </c>
      <c r="Z208" s="245">
        <f t="shared" si="56"/>
        <v>157.83905652519758</v>
      </c>
      <c r="AA208" s="245">
        <f t="shared" si="57"/>
        <v>160.00705652519758</v>
      </c>
      <c r="AB208" s="130">
        <f t="shared" si="58"/>
        <v>2.698420826493873</v>
      </c>
      <c r="AC208" s="130">
        <f t="shared" si="59"/>
        <v>6.975999999999942</v>
      </c>
      <c r="AD208" s="130">
        <f t="shared" si="60"/>
        <v>-8.782999999999959</v>
      </c>
      <c r="AE208" s="130">
        <f t="shared" si="61"/>
        <v>2.1680000000000064</v>
      </c>
      <c r="AF208" s="130">
        <f t="shared" si="62"/>
        <v>2.698420826493873</v>
      </c>
      <c r="AG208" s="130">
        <f t="shared" si="63"/>
        <v>9.674420826493815</v>
      </c>
      <c r="AH208" s="130">
        <f t="shared" si="64"/>
        <v>0.8914208264938566</v>
      </c>
      <c r="AI208" s="130">
        <f t="shared" si="65"/>
        <v>3.059420826493863</v>
      </c>
    </row>
    <row r="209" spans="1:35" ht="15">
      <c r="A209" s="237">
        <v>607</v>
      </c>
      <c r="B209" s="238" t="s">
        <v>419</v>
      </c>
      <c r="C209" s="239">
        <v>62</v>
      </c>
      <c r="D209" s="238" t="s">
        <v>214</v>
      </c>
      <c r="E209" s="238" t="s">
        <v>167</v>
      </c>
      <c r="F209" s="239">
        <v>59</v>
      </c>
      <c r="G209" s="238" t="s">
        <v>162</v>
      </c>
      <c r="H209" s="239" t="s">
        <v>163</v>
      </c>
      <c r="I209" s="240">
        <v>0.9457719736963971</v>
      </c>
      <c r="J209" s="240">
        <v>0.506</v>
      </c>
      <c r="K209" s="241" t="s">
        <v>164</v>
      </c>
      <c r="L209" s="241" t="s">
        <v>6</v>
      </c>
      <c r="M209" s="242">
        <v>9227.997764859081</v>
      </c>
      <c r="N209" s="243">
        <v>9156.363092216876</v>
      </c>
      <c r="O209" s="244">
        <f t="shared" si="66"/>
        <v>10.310523544161843</v>
      </c>
      <c r="P209" s="244">
        <f t="shared" si="66"/>
        <v>11.685260016716756</v>
      </c>
      <c r="Q209" s="244">
        <f t="shared" si="52"/>
        <v>1.374736472554913</v>
      </c>
      <c r="R209" s="245">
        <v>138.668</v>
      </c>
      <c r="S209" s="245">
        <v>142.001</v>
      </c>
      <c r="T209" s="245">
        <v>144.93699999999998</v>
      </c>
      <c r="U209" s="245">
        <v>140.95499999999998</v>
      </c>
      <c r="V209" s="245">
        <v>141.53</v>
      </c>
      <c r="W209" s="245">
        <f t="shared" si="53"/>
        <v>128.35747645583817</v>
      </c>
      <c r="X209" s="245">
        <f t="shared" si="54"/>
        <v>130.31573998328324</v>
      </c>
      <c r="Y209" s="245">
        <f t="shared" si="55"/>
        <v>133.25173998328322</v>
      </c>
      <c r="Z209" s="245">
        <f t="shared" si="56"/>
        <v>129.26973998328322</v>
      </c>
      <c r="AA209" s="245">
        <f t="shared" si="57"/>
        <v>129.84473998328323</v>
      </c>
      <c r="AB209" s="130">
        <f t="shared" si="58"/>
        <v>1.9582635274450695</v>
      </c>
      <c r="AC209" s="130">
        <f t="shared" si="59"/>
        <v>2.9359999999999786</v>
      </c>
      <c r="AD209" s="130">
        <f t="shared" si="60"/>
        <v>-3.9819999999999993</v>
      </c>
      <c r="AE209" s="130">
        <f t="shared" si="61"/>
        <v>0.575000000000017</v>
      </c>
      <c r="AF209" s="130">
        <f t="shared" si="62"/>
        <v>1.9582635274450695</v>
      </c>
      <c r="AG209" s="130">
        <f t="shared" si="63"/>
        <v>4.894263527445048</v>
      </c>
      <c r="AH209" s="130">
        <f t="shared" si="64"/>
        <v>0.9122635274450488</v>
      </c>
      <c r="AI209" s="130">
        <f t="shared" si="65"/>
        <v>1.4872635274450658</v>
      </c>
    </row>
    <row r="210" spans="1:35" ht="15">
      <c r="A210" s="237">
        <v>770</v>
      </c>
      <c r="B210" s="238" t="s">
        <v>443</v>
      </c>
      <c r="C210" s="239">
        <v>35</v>
      </c>
      <c r="D210" s="238" t="s">
        <v>289</v>
      </c>
      <c r="E210" s="238" t="s">
        <v>167</v>
      </c>
      <c r="F210" s="239">
        <v>61</v>
      </c>
      <c r="G210" s="238" t="s">
        <v>162</v>
      </c>
      <c r="H210" s="239" t="s">
        <v>163</v>
      </c>
      <c r="I210" s="240">
        <v>0.9003404102839738</v>
      </c>
      <c r="J210" s="240">
        <v>0.679</v>
      </c>
      <c r="K210" s="241" t="s">
        <v>164</v>
      </c>
      <c r="L210" s="241" t="s">
        <v>3</v>
      </c>
      <c r="M210" s="242">
        <v>12825.463577603072</v>
      </c>
      <c r="N210" s="243">
        <v>12725.902664360898</v>
      </c>
      <c r="O210" s="244">
        <f t="shared" si="66"/>
        <v>8.071256664193855</v>
      </c>
      <c r="P210" s="244">
        <f t="shared" si="66"/>
        <v>9.147424219419703</v>
      </c>
      <c r="Q210" s="244">
        <f t="shared" si="52"/>
        <v>1.0761675552258474</v>
      </c>
      <c r="R210" s="245">
        <v>136.57434</v>
      </c>
      <c r="S210" s="245">
        <v>139.78313100000003</v>
      </c>
      <c r="T210" s="245">
        <v>149.111131</v>
      </c>
      <c r="U210" s="245">
        <v>138.57913100000002</v>
      </c>
      <c r="V210" s="245">
        <v>138.91013099999998</v>
      </c>
      <c r="W210" s="245">
        <f t="shared" si="53"/>
        <v>128.50308333580614</v>
      </c>
      <c r="X210" s="245">
        <f t="shared" si="54"/>
        <v>130.63570678058034</v>
      </c>
      <c r="Y210" s="245">
        <f t="shared" si="55"/>
        <v>139.9637067805803</v>
      </c>
      <c r="Z210" s="245">
        <f t="shared" si="56"/>
        <v>129.43170678058033</v>
      </c>
      <c r="AA210" s="245">
        <f t="shared" si="57"/>
        <v>129.7627067805803</v>
      </c>
      <c r="AB210" s="130">
        <f t="shared" si="58"/>
        <v>2.1326234447741967</v>
      </c>
      <c r="AC210" s="130">
        <f t="shared" si="59"/>
        <v>9.327999999999975</v>
      </c>
      <c r="AD210" s="130">
        <f t="shared" si="60"/>
        <v>-10.531999999999982</v>
      </c>
      <c r="AE210" s="130">
        <f t="shared" si="61"/>
        <v>0.33099999999996044</v>
      </c>
      <c r="AF210" s="130">
        <f t="shared" si="62"/>
        <v>2.1326234447741967</v>
      </c>
      <c r="AG210" s="130">
        <f t="shared" si="63"/>
        <v>11.460623444774171</v>
      </c>
      <c r="AH210" s="130">
        <f t="shared" si="64"/>
        <v>0.928623444774189</v>
      </c>
      <c r="AI210" s="130">
        <f t="shared" si="65"/>
        <v>1.2596234447741494</v>
      </c>
    </row>
    <row r="211" spans="1:35" ht="15">
      <c r="A211" s="237">
        <v>957</v>
      </c>
      <c r="B211" s="238" t="s">
        <v>447</v>
      </c>
      <c r="C211" s="239">
        <v>67</v>
      </c>
      <c r="D211" s="238" t="s">
        <v>199</v>
      </c>
      <c r="E211" s="238" t="s">
        <v>61</v>
      </c>
      <c r="F211" s="239">
        <v>224</v>
      </c>
      <c r="G211" s="238" t="s">
        <v>162</v>
      </c>
      <c r="H211" s="239" t="s">
        <v>163</v>
      </c>
      <c r="I211" s="240">
        <v>0.9030786494925839</v>
      </c>
      <c r="J211" s="240">
        <v>0.601</v>
      </c>
      <c r="K211" s="241" t="s">
        <v>164</v>
      </c>
      <c r="L211" s="241" t="s">
        <v>3</v>
      </c>
      <c r="M211" s="242">
        <v>36229.986468710296</v>
      </c>
      <c r="N211" s="243">
        <v>36229.986468710296</v>
      </c>
      <c r="O211" s="244">
        <f t="shared" si="66"/>
        <v>9.091124987116471</v>
      </c>
      <c r="P211" s="244">
        <f t="shared" si="66"/>
        <v>10.303274985398668</v>
      </c>
      <c r="Q211" s="244">
        <f t="shared" si="52"/>
        <v>1.2121499982821966</v>
      </c>
      <c r="R211" s="245">
        <v>148.42175400000002</v>
      </c>
      <c r="S211" s="245">
        <v>151.87865000000002</v>
      </c>
      <c r="T211" s="245">
        <v>154.01265000000004</v>
      </c>
      <c r="U211" s="245">
        <v>150.56565000000003</v>
      </c>
      <c r="V211" s="245">
        <v>151.38765000000004</v>
      </c>
      <c r="W211" s="245">
        <f t="shared" si="53"/>
        <v>139.33062901288355</v>
      </c>
      <c r="X211" s="245">
        <f t="shared" si="54"/>
        <v>141.57537501460135</v>
      </c>
      <c r="Y211" s="245">
        <f t="shared" si="55"/>
        <v>143.70937501460136</v>
      </c>
      <c r="Z211" s="245">
        <f t="shared" si="56"/>
        <v>140.26237501460136</v>
      </c>
      <c r="AA211" s="245">
        <f t="shared" si="57"/>
        <v>141.08437501460136</v>
      </c>
      <c r="AB211" s="130">
        <f t="shared" si="58"/>
        <v>2.2447460017178003</v>
      </c>
      <c r="AC211" s="130">
        <f t="shared" si="59"/>
        <v>2.1340000000000146</v>
      </c>
      <c r="AD211" s="130">
        <f t="shared" si="60"/>
        <v>-3.4470000000000027</v>
      </c>
      <c r="AE211" s="130">
        <f t="shared" si="61"/>
        <v>0.8220000000000027</v>
      </c>
      <c r="AF211" s="130">
        <f t="shared" si="62"/>
        <v>2.2447460017178003</v>
      </c>
      <c r="AG211" s="130">
        <f t="shared" si="63"/>
        <v>4.378746001717815</v>
      </c>
      <c r="AH211" s="130">
        <f t="shared" si="64"/>
        <v>0.9317460017178121</v>
      </c>
      <c r="AI211" s="130">
        <f t="shared" si="65"/>
        <v>1.7537460017178148</v>
      </c>
    </row>
    <row r="212" spans="1:35" ht="15">
      <c r="A212" s="237">
        <v>348</v>
      </c>
      <c r="B212" s="238" t="s">
        <v>420</v>
      </c>
      <c r="C212" s="239">
        <v>13</v>
      </c>
      <c r="D212" s="238" t="s">
        <v>211</v>
      </c>
      <c r="E212" s="238" t="s">
        <v>60</v>
      </c>
      <c r="F212" s="239">
        <v>67</v>
      </c>
      <c r="G212" s="238" t="s">
        <v>162</v>
      </c>
      <c r="H212" s="239" t="s">
        <v>163</v>
      </c>
      <c r="I212" s="240">
        <v>0.9524100807438218</v>
      </c>
      <c r="J212" s="240">
        <v>0.49</v>
      </c>
      <c r="K212" s="241" t="s">
        <v>164</v>
      </c>
      <c r="L212" s="241" t="s">
        <v>3</v>
      </c>
      <c r="M212" s="242">
        <v>10116.973410862995</v>
      </c>
      <c r="N212" s="243">
        <v>10038.4378393464</v>
      </c>
      <c r="O212" s="244">
        <f t="shared" si="66"/>
        <v>10.572984898248926</v>
      </c>
      <c r="P212" s="244">
        <f t="shared" si="66"/>
        <v>11.98271621801545</v>
      </c>
      <c r="Q212" s="244">
        <f t="shared" si="52"/>
        <v>1.4097313197665233</v>
      </c>
      <c r="R212" s="245">
        <v>151.40388400000003</v>
      </c>
      <c r="S212" s="245">
        <v>154.95806000000002</v>
      </c>
      <c r="T212" s="245">
        <v>158.62306</v>
      </c>
      <c r="U212" s="245">
        <v>153.76306000000002</v>
      </c>
      <c r="V212" s="245">
        <v>153.89606</v>
      </c>
      <c r="W212" s="245">
        <f t="shared" si="53"/>
        <v>140.8308991017511</v>
      </c>
      <c r="X212" s="245">
        <f t="shared" si="54"/>
        <v>142.97534378198458</v>
      </c>
      <c r="Y212" s="245">
        <f t="shared" si="55"/>
        <v>146.64034378198457</v>
      </c>
      <c r="Z212" s="245">
        <f t="shared" si="56"/>
        <v>141.78034378198458</v>
      </c>
      <c r="AA212" s="245">
        <f t="shared" si="57"/>
        <v>141.91334378198457</v>
      </c>
      <c r="AB212" s="130">
        <f t="shared" si="58"/>
        <v>2.1444446802334767</v>
      </c>
      <c r="AC212" s="130">
        <f t="shared" si="59"/>
        <v>3.664999999999992</v>
      </c>
      <c r="AD212" s="130">
        <f t="shared" si="60"/>
        <v>-4.859999999999985</v>
      </c>
      <c r="AE212" s="130">
        <f t="shared" si="61"/>
        <v>0.13299999999998136</v>
      </c>
      <c r="AF212" s="130">
        <f t="shared" si="62"/>
        <v>2.1444446802334767</v>
      </c>
      <c r="AG212" s="130">
        <f t="shared" si="63"/>
        <v>5.809444680233469</v>
      </c>
      <c r="AH212" s="130">
        <f t="shared" si="64"/>
        <v>0.9494446802334835</v>
      </c>
      <c r="AI212" s="130">
        <f t="shared" si="65"/>
        <v>1.0824446802334649</v>
      </c>
    </row>
    <row r="213" spans="1:35" ht="15">
      <c r="A213" s="237">
        <v>275</v>
      </c>
      <c r="B213" s="238" t="s">
        <v>421</v>
      </c>
      <c r="C213" s="239">
        <v>11</v>
      </c>
      <c r="D213" s="238" t="s">
        <v>180</v>
      </c>
      <c r="E213" s="238" t="s">
        <v>60</v>
      </c>
      <c r="F213" s="239">
        <v>110</v>
      </c>
      <c r="G213" s="238" t="s">
        <v>162</v>
      </c>
      <c r="H213" s="239" t="s">
        <v>163</v>
      </c>
      <c r="I213" s="240">
        <v>0.8524341778440139</v>
      </c>
      <c r="J213" s="240">
        <v>0.755</v>
      </c>
      <c r="K213" s="241" t="s">
        <v>207</v>
      </c>
      <c r="L213" s="241" t="s">
        <v>4</v>
      </c>
      <c r="M213" s="242">
        <v>17820.741534274814</v>
      </c>
      <c r="N213" s="243">
        <v>17820.741534274814</v>
      </c>
      <c r="O213" s="244">
        <f t="shared" si="66"/>
        <v>7.666724716599312</v>
      </c>
      <c r="P213" s="244">
        <f t="shared" si="66"/>
        <v>8.688954678812554</v>
      </c>
      <c r="Q213" s="244">
        <f t="shared" si="52"/>
        <v>1.0222299622132418</v>
      </c>
      <c r="R213" s="245">
        <v>145.419</v>
      </c>
      <c r="S213" s="245">
        <v>148.849</v>
      </c>
      <c r="T213" s="245">
        <v>146.51600000000002</v>
      </c>
      <c r="U213" s="245">
        <v>147.41500000000002</v>
      </c>
      <c r="V213" s="245">
        <v>147.377</v>
      </c>
      <c r="W213" s="245">
        <f t="shared" si="53"/>
        <v>137.7522752834007</v>
      </c>
      <c r="X213" s="245">
        <f t="shared" si="54"/>
        <v>140.16004532118743</v>
      </c>
      <c r="Y213" s="245">
        <f t="shared" si="55"/>
        <v>137.82704532118746</v>
      </c>
      <c r="Z213" s="245">
        <f t="shared" si="56"/>
        <v>138.72604532118746</v>
      </c>
      <c r="AA213" s="245">
        <f t="shared" si="57"/>
        <v>138.68804532118745</v>
      </c>
      <c r="AB213" s="130">
        <f t="shared" si="58"/>
        <v>2.407770037786719</v>
      </c>
      <c r="AC213" s="130">
        <f t="shared" si="59"/>
        <v>-2.33299999999997</v>
      </c>
      <c r="AD213" s="130">
        <f t="shared" si="60"/>
        <v>0.8990000000000009</v>
      </c>
      <c r="AE213" s="130">
        <f t="shared" si="61"/>
        <v>-0.038000000000010914</v>
      </c>
      <c r="AF213" s="130">
        <f t="shared" si="62"/>
        <v>2.407770037786719</v>
      </c>
      <c r="AG213" s="130">
        <f t="shared" si="63"/>
        <v>0.07477003778674884</v>
      </c>
      <c r="AH213" s="130">
        <f t="shared" si="64"/>
        <v>0.9737700377867498</v>
      </c>
      <c r="AI213" s="130">
        <f t="shared" si="65"/>
        <v>0.9357700377867388</v>
      </c>
    </row>
    <row r="214" spans="1:35" ht="15">
      <c r="A214" s="237">
        <v>518</v>
      </c>
      <c r="B214" s="238" t="s">
        <v>423</v>
      </c>
      <c r="C214" s="239">
        <v>11</v>
      </c>
      <c r="D214" s="238" t="s">
        <v>180</v>
      </c>
      <c r="E214" s="238" t="s">
        <v>60</v>
      </c>
      <c r="F214" s="239">
        <v>90</v>
      </c>
      <c r="G214" s="238" t="s">
        <v>162</v>
      </c>
      <c r="H214" s="239" t="s">
        <v>163</v>
      </c>
      <c r="I214" s="240">
        <v>0.803885853066181</v>
      </c>
      <c r="J214" s="240">
        <v>0.533</v>
      </c>
      <c r="K214" s="241" t="s">
        <v>164</v>
      </c>
      <c r="L214" s="241" t="s">
        <v>4</v>
      </c>
      <c r="M214" s="242">
        <v>9854.454383555145</v>
      </c>
      <c r="N214" s="243">
        <v>9854.454383555145</v>
      </c>
      <c r="O214" s="244">
        <f t="shared" si="66"/>
        <v>11.515852151989968</v>
      </c>
      <c r="P214" s="244">
        <f t="shared" si="66"/>
        <v>13.05129910558863</v>
      </c>
      <c r="Q214" s="244">
        <f t="shared" si="52"/>
        <v>1.5354469535986617</v>
      </c>
      <c r="R214" s="245">
        <v>156.936</v>
      </c>
      <c r="S214" s="245">
        <v>160.48700000000002</v>
      </c>
      <c r="T214" s="245">
        <v>164.985</v>
      </c>
      <c r="U214" s="245">
        <v>159.536</v>
      </c>
      <c r="V214" s="245">
        <v>159.619</v>
      </c>
      <c r="W214" s="245">
        <f t="shared" si="53"/>
        <v>145.42014784801003</v>
      </c>
      <c r="X214" s="245">
        <f t="shared" si="54"/>
        <v>147.43570089441138</v>
      </c>
      <c r="Y214" s="245">
        <f t="shared" si="55"/>
        <v>151.93370089441137</v>
      </c>
      <c r="Z214" s="245">
        <f t="shared" si="56"/>
        <v>146.48470089441136</v>
      </c>
      <c r="AA214" s="245">
        <f t="shared" si="57"/>
        <v>146.56770089441136</v>
      </c>
      <c r="AB214" s="130">
        <f t="shared" si="58"/>
        <v>2.015553046401351</v>
      </c>
      <c r="AC214" s="130">
        <f t="shared" si="59"/>
        <v>4.4979999999999905</v>
      </c>
      <c r="AD214" s="130">
        <f t="shared" si="60"/>
        <v>-5.449000000000012</v>
      </c>
      <c r="AE214" s="130">
        <f t="shared" si="61"/>
        <v>0.08299999999999841</v>
      </c>
      <c r="AF214" s="130">
        <f t="shared" si="62"/>
        <v>2.015553046401351</v>
      </c>
      <c r="AG214" s="130">
        <f t="shared" si="63"/>
        <v>6.513553046401341</v>
      </c>
      <c r="AH214" s="130">
        <f t="shared" si="64"/>
        <v>1.064553046401329</v>
      </c>
      <c r="AI214" s="130">
        <f t="shared" si="65"/>
        <v>1.1475530464013275</v>
      </c>
    </row>
    <row r="215" spans="1:35" ht="15">
      <c r="A215" s="237">
        <v>157</v>
      </c>
      <c r="B215" s="238" t="s">
        <v>599</v>
      </c>
      <c r="C215" s="239">
        <v>71</v>
      </c>
      <c r="D215" s="238" t="s">
        <v>322</v>
      </c>
      <c r="E215" s="238" t="s">
        <v>167</v>
      </c>
      <c r="F215" s="239">
        <v>111</v>
      </c>
      <c r="G215" s="238" t="s">
        <v>162</v>
      </c>
      <c r="H215" s="239" t="s">
        <v>163</v>
      </c>
      <c r="I215" s="240">
        <v>1</v>
      </c>
      <c r="J215" s="240">
        <v>1</v>
      </c>
      <c r="K215" s="241" t="s">
        <v>174</v>
      </c>
      <c r="L215" s="241" t="s">
        <v>3</v>
      </c>
      <c r="M215" s="242">
        <v>19084.946734927667</v>
      </c>
      <c r="N215" s="243">
        <v>18936.794996426317</v>
      </c>
      <c r="O215" s="244">
        <f t="shared" si="66"/>
        <v>4.934210526315789</v>
      </c>
      <c r="P215" s="244">
        <f t="shared" si="66"/>
        <v>5.592105263157895</v>
      </c>
      <c r="Q215" s="244">
        <f t="shared" si="52"/>
        <v>0.6578947368421053</v>
      </c>
      <c r="R215" s="245">
        <v>144.63</v>
      </c>
      <c r="S215" s="245">
        <v>147.95</v>
      </c>
      <c r="T215" s="245">
        <v>149.59</v>
      </c>
      <c r="U215" s="245">
        <v>146.37</v>
      </c>
      <c r="V215" s="245">
        <v>146.44</v>
      </c>
      <c r="W215" s="245">
        <f t="shared" si="53"/>
        <v>139.69578947368421</v>
      </c>
      <c r="X215" s="245">
        <f t="shared" si="54"/>
        <v>142.3578947368421</v>
      </c>
      <c r="Y215" s="245">
        <f t="shared" si="55"/>
        <v>143.9978947368421</v>
      </c>
      <c r="Z215" s="245">
        <f t="shared" si="56"/>
        <v>140.77789473684211</v>
      </c>
      <c r="AA215" s="245">
        <f t="shared" si="57"/>
        <v>140.8478947368421</v>
      </c>
      <c r="AB215" s="130">
        <f t="shared" si="58"/>
        <v>2.6621052631578834</v>
      </c>
      <c r="AC215" s="130">
        <f t="shared" si="59"/>
        <v>1.6400000000000148</v>
      </c>
      <c r="AD215" s="130">
        <f t="shared" si="60"/>
        <v>-3.219999999999999</v>
      </c>
      <c r="AE215" s="130">
        <f t="shared" si="61"/>
        <v>0.06999999999999318</v>
      </c>
      <c r="AF215" s="130">
        <f t="shared" si="62"/>
        <v>2.6621052631578834</v>
      </c>
      <c r="AG215" s="130">
        <f t="shared" si="63"/>
        <v>4.302105263157898</v>
      </c>
      <c r="AH215" s="130">
        <f t="shared" si="64"/>
        <v>1.0821052631578993</v>
      </c>
      <c r="AI215" s="130">
        <f t="shared" si="65"/>
        <v>1.1521052631578925</v>
      </c>
    </row>
    <row r="216" spans="1:35" ht="15">
      <c r="A216" s="237">
        <v>227</v>
      </c>
      <c r="B216" s="238" t="s">
        <v>601</v>
      </c>
      <c r="C216" s="239">
        <v>10</v>
      </c>
      <c r="D216" s="238" t="s">
        <v>269</v>
      </c>
      <c r="E216" s="238" t="s">
        <v>167</v>
      </c>
      <c r="F216" s="239">
        <v>95</v>
      </c>
      <c r="G216" s="238" t="s">
        <v>162</v>
      </c>
      <c r="H216" s="239" t="s">
        <v>163</v>
      </c>
      <c r="I216" s="240">
        <v>1</v>
      </c>
      <c r="J216" s="240">
        <v>1</v>
      </c>
      <c r="K216" s="241" t="s">
        <v>174</v>
      </c>
      <c r="L216" s="241" t="s">
        <v>3</v>
      </c>
      <c r="M216" s="242">
        <v>17083.034641468825</v>
      </c>
      <c r="N216" s="243">
        <v>16950.423253228448</v>
      </c>
      <c r="O216" s="244">
        <f t="shared" si="66"/>
        <v>4.934210526315789</v>
      </c>
      <c r="P216" s="244">
        <f t="shared" si="66"/>
        <v>5.592105263157895</v>
      </c>
      <c r="Q216" s="244">
        <f t="shared" si="52"/>
        <v>0.6578947368421053</v>
      </c>
      <c r="R216" s="245">
        <v>147.16</v>
      </c>
      <c r="S216" s="245">
        <v>150.53</v>
      </c>
      <c r="T216" s="245">
        <v>152.21</v>
      </c>
      <c r="U216" s="245">
        <v>148.93</v>
      </c>
      <c r="V216" s="245">
        <v>149</v>
      </c>
      <c r="W216" s="245">
        <f t="shared" si="53"/>
        <v>142.22578947368422</v>
      </c>
      <c r="X216" s="245">
        <f t="shared" si="54"/>
        <v>144.9378947368421</v>
      </c>
      <c r="Y216" s="245">
        <f t="shared" si="55"/>
        <v>146.61789473684212</v>
      </c>
      <c r="Z216" s="245">
        <f t="shared" si="56"/>
        <v>143.33789473684212</v>
      </c>
      <c r="AA216" s="245">
        <f t="shared" si="57"/>
        <v>143.4078947368421</v>
      </c>
      <c r="AB216" s="130">
        <f t="shared" si="58"/>
        <v>2.712105263157895</v>
      </c>
      <c r="AC216" s="130">
        <f t="shared" si="59"/>
        <v>1.6800000000000068</v>
      </c>
      <c r="AD216" s="130">
        <f t="shared" si="60"/>
        <v>-3.280000000000001</v>
      </c>
      <c r="AE216" s="130">
        <f t="shared" si="61"/>
        <v>0.06999999999999318</v>
      </c>
      <c r="AF216" s="130">
        <f t="shared" si="62"/>
        <v>2.712105263157895</v>
      </c>
      <c r="AG216" s="130">
        <f t="shared" si="63"/>
        <v>4.392105263157902</v>
      </c>
      <c r="AH216" s="130">
        <f t="shared" si="64"/>
        <v>1.1121052631579005</v>
      </c>
      <c r="AI216" s="130">
        <f t="shared" si="65"/>
        <v>1.1821052631578937</v>
      </c>
    </row>
    <row r="217" spans="1:35" ht="15">
      <c r="A217" s="237">
        <v>383</v>
      </c>
      <c r="B217" s="238" t="s">
        <v>448</v>
      </c>
      <c r="C217" s="239">
        <v>20</v>
      </c>
      <c r="D217" s="238" t="s">
        <v>206</v>
      </c>
      <c r="E217" s="238" t="s">
        <v>206</v>
      </c>
      <c r="F217" s="239">
        <v>75</v>
      </c>
      <c r="G217" s="238" t="s">
        <v>162</v>
      </c>
      <c r="H217" s="239" t="s">
        <v>163</v>
      </c>
      <c r="I217" s="240">
        <v>0.7108196721311475</v>
      </c>
      <c r="J217" s="240">
        <v>0.363</v>
      </c>
      <c r="K217" s="241" t="s">
        <v>164</v>
      </c>
      <c r="L217" s="241" t="s">
        <v>3</v>
      </c>
      <c r="M217" s="242">
        <v>6557.422386411499</v>
      </c>
      <c r="N217" s="243">
        <v>6557.422386411499</v>
      </c>
      <c r="O217" s="244">
        <f t="shared" si="66"/>
        <v>19.122805679992425</v>
      </c>
      <c r="P217" s="244">
        <f t="shared" si="66"/>
        <v>21.672513103991417</v>
      </c>
      <c r="Q217" s="244">
        <f t="shared" si="52"/>
        <v>2.549707423998992</v>
      </c>
      <c r="R217" s="245">
        <v>138.42876800000002</v>
      </c>
      <c r="S217" s="245">
        <v>141.645664</v>
      </c>
      <c r="T217" s="245">
        <v>144.411664</v>
      </c>
      <c r="U217" s="245">
        <v>142.096664</v>
      </c>
      <c r="V217" s="245">
        <v>142.047664</v>
      </c>
      <c r="W217" s="245">
        <f t="shared" si="53"/>
        <v>119.3059623200076</v>
      </c>
      <c r="X217" s="245">
        <f t="shared" si="54"/>
        <v>119.97315089600859</v>
      </c>
      <c r="Y217" s="245">
        <f t="shared" si="55"/>
        <v>122.73915089600858</v>
      </c>
      <c r="Z217" s="245">
        <f t="shared" si="56"/>
        <v>120.42415089600858</v>
      </c>
      <c r="AA217" s="245">
        <f t="shared" si="57"/>
        <v>120.37515089600858</v>
      </c>
      <c r="AB217" s="130">
        <f t="shared" si="58"/>
        <v>0.6671885760009957</v>
      </c>
      <c r="AC217" s="130">
        <f t="shared" si="59"/>
        <v>2.765999999999991</v>
      </c>
      <c r="AD217" s="130">
        <f t="shared" si="60"/>
        <v>-2.3149999999999977</v>
      </c>
      <c r="AE217" s="130">
        <f t="shared" si="61"/>
        <v>-0.049000000000006594</v>
      </c>
      <c r="AF217" s="130">
        <f t="shared" si="62"/>
        <v>0.6671885760009957</v>
      </c>
      <c r="AG217" s="130">
        <f t="shared" si="63"/>
        <v>3.433188576000987</v>
      </c>
      <c r="AH217" s="130">
        <f t="shared" si="64"/>
        <v>1.118188576000989</v>
      </c>
      <c r="AI217" s="130">
        <f t="shared" si="65"/>
        <v>1.0691885760009825</v>
      </c>
    </row>
    <row r="218" spans="1:35" ht="15">
      <c r="A218" s="237">
        <v>218</v>
      </c>
      <c r="B218" s="238" t="s">
        <v>426</v>
      </c>
      <c r="C218" s="239">
        <v>14</v>
      </c>
      <c r="D218" s="238" t="s">
        <v>334</v>
      </c>
      <c r="E218" s="238" t="s">
        <v>167</v>
      </c>
      <c r="F218" s="239">
        <v>74</v>
      </c>
      <c r="G218" s="238" t="s">
        <v>162</v>
      </c>
      <c r="H218" s="239" t="s">
        <v>163</v>
      </c>
      <c r="I218" s="240">
        <v>0.9412937527691626</v>
      </c>
      <c r="J218" s="240">
        <v>0.663</v>
      </c>
      <c r="K218" s="241" t="s">
        <v>164</v>
      </c>
      <c r="L218" s="241" t="s">
        <v>4</v>
      </c>
      <c r="M218" s="242">
        <v>14153.232874867279</v>
      </c>
      <c r="N218" s="243">
        <v>14043.364815765566</v>
      </c>
      <c r="O218" s="244">
        <f t="shared" si="66"/>
        <v>7.906403428715362</v>
      </c>
      <c r="P218" s="244">
        <f t="shared" si="66"/>
        <v>8.960590552544076</v>
      </c>
      <c r="Q218" s="244">
        <f t="shared" si="52"/>
        <v>1.0541871238287142</v>
      </c>
      <c r="R218" s="245">
        <v>143.812</v>
      </c>
      <c r="S218" s="245">
        <v>147.064</v>
      </c>
      <c r="T218" s="245">
        <v>145.765</v>
      </c>
      <c r="U218" s="245">
        <v>145.99099999999999</v>
      </c>
      <c r="V218" s="245">
        <v>145.635</v>
      </c>
      <c r="W218" s="245">
        <f t="shared" si="53"/>
        <v>135.90559657128466</v>
      </c>
      <c r="X218" s="245">
        <f t="shared" si="54"/>
        <v>138.10340944745593</v>
      </c>
      <c r="Y218" s="245">
        <f t="shared" si="55"/>
        <v>136.8044094474559</v>
      </c>
      <c r="Z218" s="245">
        <f t="shared" si="56"/>
        <v>137.0304094474559</v>
      </c>
      <c r="AA218" s="245">
        <f t="shared" si="57"/>
        <v>136.6744094474559</v>
      </c>
      <c r="AB218" s="130">
        <f t="shared" si="58"/>
        <v>2.1978128761712696</v>
      </c>
      <c r="AC218" s="130">
        <f t="shared" si="59"/>
        <v>-1.299000000000035</v>
      </c>
      <c r="AD218" s="130">
        <f t="shared" si="60"/>
        <v>0.2259999999999991</v>
      </c>
      <c r="AE218" s="130">
        <f t="shared" si="61"/>
        <v>-0.35599999999999454</v>
      </c>
      <c r="AF218" s="130">
        <f t="shared" si="62"/>
        <v>2.1978128761712696</v>
      </c>
      <c r="AG218" s="130">
        <f t="shared" si="63"/>
        <v>0.8988128761712346</v>
      </c>
      <c r="AH218" s="130">
        <f t="shared" si="64"/>
        <v>1.1248128761712337</v>
      </c>
      <c r="AI218" s="130">
        <f t="shared" si="65"/>
        <v>0.7688128761712392</v>
      </c>
    </row>
    <row r="219" spans="1:35" ht="15">
      <c r="A219" s="237">
        <v>111</v>
      </c>
      <c r="B219" s="238" t="s">
        <v>425</v>
      </c>
      <c r="C219" s="239">
        <v>13</v>
      </c>
      <c r="D219" s="238" t="s">
        <v>211</v>
      </c>
      <c r="E219" s="238" t="s">
        <v>60</v>
      </c>
      <c r="F219" s="239">
        <v>100</v>
      </c>
      <c r="G219" s="238" t="s">
        <v>162</v>
      </c>
      <c r="H219" s="239" t="s">
        <v>163</v>
      </c>
      <c r="I219" s="240">
        <v>0.8486612021857923</v>
      </c>
      <c r="J219" s="240">
        <v>0.38</v>
      </c>
      <c r="K219" s="241" t="s">
        <v>164</v>
      </c>
      <c r="L219" s="241" t="s">
        <v>3</v>
      </c>
      <c r="M219" s="242">
        <v>7958.319170723426</v>
      </c>
      <c r="N219" s="243">
        <v>7958.319170723426</v>
      </c>
      <c r="O219" s="244">
        <f t="shared" si="66"/>
        <v>15.300292401129008</v>
      </c>
      <c r="P219" s="244">
        <f t="shared" si="66"/>
        <v>17.34033138794621</v>
      </c>
      <c r="Q219" s="244">
        <f t="shared" si="52"/>
        <v>2.040038986817203</v>
      </c>
      <c r="R219" s="245">
        <v>167.47654800000004</v>
      </c>
      <c r="S219" s="245">
        <v>171.23669000000004</v>
      </c>
      <c r="T219" s="245">
        <v>166.55069000000003</v>
      </c>
      <c r="U219" s="245">
        <v>170.64969000000002</v>
      </c>
      <c r="V219" s="245">
        <v>169.81869</v>
      </c>
      <c r="W219" s="245">
        <f t="shared" si="53"/>
        <v>152.17625559887102</v>
      </c>
      <c r="X219" s="245">
        <f t="shared" si="54"/>
        <v>153.89635861205383</v>
      </c>
      <c r="Y219" s="245">
        <f t="shared" si="55"/>
        <v>149.21035861205382</v>
      </c>
      <c r="Z219" s="245">
        <f t="shared" si="56"/>
        <v>153.3093586120538</v>
      </c>
      <c r="AA219" s="245">
        <f t="shared" si="57"/>
        <v>152.4783586120538</v>
      </c>
      <c r="AB219" s="130">
        <f t="shared" si="58"/>
        <v>1.7201030131828077</v>
      </c>
      <c r="AC219" s="130">
        <f t="shared" si="59"/>
        <v>-4.686000000000007</v>
      </c>
      <c r="AD219" s="130">
        <f t="shared" si="60"/>
        <v>4.0989999999999895</v>
      </c>
      <c r="AE219" s="130">
        <f t="shared" si="61"/>
        <v>-0.8310000000000173</v>
      </c>
      <c r="AF219" s="130">
        <f t="shared" si="62"/>
        <v>1.7201030131828077</v>
      </c>
      <c r="AG219" s="130">
        <f t="shared" si="63"/>
        <v>-2.9658969868171994</v>
      </c>
      <c r="AH219" s="130">
        <f t="shared" si="64"/>
        <v>1.1331030131827902</v>
      </c>
      <c r="AI219" s="130">
        <f t="shared" si="65"/>
        <v>0.3021030131827729</v>
      </c>
    </row>
    <row r="220" spans="1:35" ht="15">
      <c r="A220" s="237">
        <v>958</v>
      </c>
      <c r="B220" s="238" t="s">
        <v>429</v>
      </c>
      <c r="C220" s="239">
        <v>5</v>
      </c>
      <c r="D220" s="238" t="s">
        <v>195</v>
      </c>
      <c r="E220" s="238" t="s">
        <v>59</v>
      </c>
      <c r="F220" s="239">
        <v>168</v>
      </c>
      <c r="G220" s="238" t="s">
        <v>162</v>
      </c>
      <c r="H220" s="239" t="s">
        <v>163</v>
      </c>
      <c r="I220" s="240">
        <v>0.8553701535258912</v>
      </c>
      <c r="J220" s="240">
        <v>0.564</v>
      </c>
      <c r="K220" s="241" t="s">
        <v>164</v>
      </c>
      <c r="L220" s="241" t="s">
        <v>4</v>
      </c>
      <c r="M220" s="242">
        <v>21758.86062546213</v>
      </c>
      <c r="N220" s="243">
        <v>21758.86062546213</v>
      </c>
      <c r="O220" s="244">
        <f t="shared" si="66"/>
        <v>10.22785303871297</v>
      </c>
      <c r="P220" s="244">
        <f t="shared" si="66"/>
        <v>11.591566777208035</v>
      </c>
      <c r="Q220" s="244">
        <f t="shared" si="52"/>
        <v>1.3637137384950648</v>
      </c>
      <c r="R220" s="245">
        <v>139.76</v>
      </c>
      <c r="S220" s="245">
        <v>142.997</v>
      </c>
      <c r="T220" s="245">
        <v>146.06</v>
      </c>
      <c r="U220" s="245">
        <v>142.284</v>
      </c>
      <c r="V220" s="245">
        <v>142.029</v>
      </c>
      <c r="W220" s="245">
        <f t="shared" si="53"/>
        <v>129.53214696128703</v>
      </c>
      <c r="X220" s="245">
        <f t="shared" si="54"/>
        <v>131.40543322279197</v>
      </c>
      <c r="Y220" s="245">
        <f t="shared" si="55"/>
        <v>134.46843322279196</v>
      </c>
      <c r="Z220" s="245">
        <f t="shared" si="56"/>
        <v>130.69243322279195</v>
      </c>
      <c r="AA220" s="245">
        <f t="shared" si="57"/>
        <v>130.43743322279195</v>
      </c>
      <c r="AB220" s="130">
        <f t="shared" si="58"/>
        <v>1.8732862615049442</v>
      </c>
      <c r="AC220" s="130">
        <f t="shared" si="59"/>
        <v>3.062999999999988</v>
      </c>
      <c r="AD220" s="130">
        <f t="shared" si="60"/>
        <v>-3.7760000000000105</v>
      </c>
      <c r="AE220" s="130">
        <f t="shared" si="61"/>
        <v>-0.25499999999999545</v>
      </c>
      <c r="AF220" s="130">
        <f t="shared" si="62"/>
        <v>1.8732862615049442</v>
      </c>
      <c r="AG220" s="130">
        <f t="shared" si="63"/>
        <v>4.936286261504932</v>
      </c>
      <c r="AH220" s="130">
        <f t="shared" si="64"/>
        <v>1.1602862615049219</v>
      </c>
      <c r="AI220" s="130">
        <f t="shared" si="65"/>
        <v>0.9052862615049264</v>
      </c>
    </row>
    <row r="221" spans="1:35" ht="15">
      <c r="A221" s="237">
        <v>481</v>
      </c>
      <c r="B221" s="238" t="s">
        <v>603</v>
      </c>
      <c r="C221" s="239">
        <v>13</v>
      </c>
      <c r="D221" s="238" t="s">
        <v>211</v>
      </c>
      <c r="E221" s="238" t="s">
        <v>60</v>
      </c>
      <c r="F221" s="239">
        <v>105</v>
      </c>
      <c r="G221" s="238" t="s">
        <v>162</v>
      </c>
      <c r="H221" s="239" t="s">
        <v>163</v>
      </c>
      <c r="I221" s="240">
        <v>1</v>
      </c>
      <c r="J221" s="240">
        <v>1</v>
      </c>
      <c r="K221" s="241" t="s">
        <v>174</v>
      </c>
      <c r="L221" s="241" t="s">
        <v>3</v>
      </c>
      <c r="M221" s="242">
        <v>16164.777071862627</v>
      </c>
      <c r="N221" s="243">
        <v>15722.634378898674</v>
      </c>
      <c r="O221" s="244">
        <f t="shared" si="66"/>
        <v>4.934210526315789</v>
      </c>
      <c r="P221" s="244">
        <f t="shared" si="66"/>
        <v>5.592105263157895</v>
      </c>
      <c r="Q221" s="244">
        <f t="shared" si="52"/>
        <v>0.6578947368421053</v>
      </c>
      <c r="R221" s="245">
        <v>153.42</v>
      </c>
      <c r="S221" s="245">
        <v>156.94</v>
      </c>
      <c r="T221" s="245">
        <v>158.68</v>
      </c>
      <c r="U221" s="245">
        <v>155.27</v>
      </c>
      <c r="V221" s="245">
        <v>155.34</v>
      </c>
      <c r="W221" s="245">
        <f t="shared" si="53"/>
        <v>148.4857894736842</v>
      </c>
      <c r="X221" s="245">
        <f t="shared" si="54"/>
        <v>151.3478947368421</v>
      </c>
      <c r="Y221" s="245">
        <f t="shared" si="55"/>
        <v>153.08789473684212</v>
      </c>
      <c r="Z221" s="245">
        <f t="shared" si="56"/>
        <v>149.67789473684212</v>
      </c>
      <c r="AA221" s="245">
        <f t="shared" si="57"/>
        <v>149.7478947368421</v>
      </c>
      <c r="AB221" s="130">
        <f t="shared" si="58"/>
        <v>2.8621052631579005</v>
      </c>
      <c r="AC221" s="130">
        <f t="shared" si="59"/>
        <v>1.740000000000009</v>
      </c>
      <c r="AD221" s="130">
        <f t="shared" si="60"/>
        <v>-3.4099999999999966</v>
      </c>
      <c r="AE221" s="130">
        <f t="shared" si="61"/>
        <v>0.06999999999999318</v>
      </c>
      <c r="AF221" s="130">
        <f t="shared" si="62"/>
        <v>2.8621052631579005</v>
      </c>
      <c r="AG221" s="130">
        <f t="shared" si="63"/>
        <v>4.60210526315791</v>
      </c>
      <c r="AH221" s="130">
        <f t="shared" si="64"/>
        <v>1.192105263157913</v>
      </c>
      <c r="AI221" s="130">
        <f t="shared" si="65"/>
        <v>1.2621052631579062</v>
      </c>
    </row>
    <row r="222" spans="1:35" ht="15">
      <c r="A222" s="237">
        <v>103</v>
      </c>
      <c r="B222" s="238" t="s">
        <v>431</v>
      </c>
      <c r="C222" s="239">
        <v>31</v>
      </c>
      <c r="D222" s="238" t="s">
        <v>432</v>
      </c>
      <c r="E222" s="238" t="s">
        <v>59</v>
      </c>
      <c r="F222" s="239">
        <v>60</v>
      </c>
      <c r="G222" s="238" t="s">
        <v>162</v>
      </c>
      <c r="H222" s="239" t="s">
        <v>163</v>
      </c>
      <c r="I222" s="240">
        <v>0.9567850637522769</v>
      </c>
      <c r="J222" s="240">
        <v>0.705</v>
      </c>
      <c r="K222" s="241" t="s">
        <v>207</v>
      </c>
      <c r="L222" s="241" t="s">
        <v>6</v>
      </c>
      <c r="M222" s="242">
        <v>12729.883168504002</v>
      </c>
      <c r="N222" s="243">
        <v>12631.064222424291</v>
      </c>
      <c r="O222" s="244">
        <f t="shared" si="66"/>
        <v>7.314997322098066</v>
      </c>
      <c r="P222" s="244">
        <f t="shared" si="66"/>
        <v>8.290330298377809</v>
      </c>
      <c r="Q222" s="244">
        <f t="shared" si="52"/>
        <v>0.9753329762797422</v>
      </c>
      <c r="R222" s="245">
        <v>132.333</v>
      </c>
      <c r="S222" s="245">
        <v>135.52800000000002</v>
      </c>
      <c r="T222" s="245">
        <v>133.62800000000001</v>
      </c>
      <c r="U222" s="245">
        <v>134.508</v>
      </c>
      <c r="V222" s="245">
        <v>134.247</v>
      </c>
      <c r="W222" s="245">
        <f t="shared" si="53"/>
        <v>125.01800267790193</v>
      </c>
      <c r="X222" s="245">
        <f t="shared" si="54"/>
        <v>127.23766970162221</v>
      </c>
      <c r="Y222" s="245">
        <f t="shared" si="55"/>
        <v>125.3376697016222</v>
      </c>
      <c r="Z222" s="245">
        <f t="shared" si="56"/>
        <v>126.2176697016222</v>
      </c>
      <c r="AA222" s="245">
        <f t="shared" si="57"/>
        <v>125.9566697016222</v>
      </c>
      <c r="AB222" s="130">
        <f t="shared" si="58"/>
        <v>2.2196670237202767</v>
      </c>
      <c r="AC222" s="130">
        <f t="shared" si="59"/>
        <v>-1.9000000000000057</v>
      </c>
      <c r="AD222" s="130">
        <f t="shared" si="60"/>
        <v>0.8799999999999955</v>
      </c>
      <c r="AE222" s="130">
        <f t="shared" si="61"/>
        <v>-0.2609999999999957</v>
      </c>
      <c r="AF222" s="130">
        <f t="shared" si="62"/>
        <v>2.2196670237202767</v>
      </c>
      <c r="AG222" s="130">
        <f t="shared" si="63"/>
        <v>0.319667023720271</v>
      </c>
      <c r="AH222" s="130">
        <f t="shared" si="64"/>
        <v>1.1996670237202665</v>
      </c>
      <c r="AI222" s="130">
        <f t="shared" si="65"/>
        <v>0.9386670237202708</v>
      </c>
    </row>
    <row r="223" spans="1:35" ht="15">
      <c r="A223" s="237">
        <v>564</v>
      </c>
      <c r="B223" s="238" t="s">
        <v>436</v>
      </c>
      <c r="C223" s="239">
        <v>40</v>
      </c>
      <c r="D223" s="238" t="s">
        <v>61</v>
      </c>
      <c r="E223" s="238" t="s">
        <v>61</v>
      </c>
      <c r="F223" s="239">
        <v>142</v>
      </c>
      <c r="G223" s="238" t="s">
        <v>162</v>
      </c>
      <c r="H223" s="239" t="s">
        <v>400</v>
      </c>
      <c r="I223" s="240">
        <v>0.951550835065035</v>
      </c>
      <c r="J223" s="240">
        <v>0.872</v>
      </c>
      <c r="K223" s="241" t="s">
        <v>290</v>
      </c>
      <c r="L223" s="241" t="s">
        <v>5</v>
      </c>
      <c r="M223" s="242">
        <v>35697.60210380734</v>
      </c>
      <c r="N223" s="243">
        <v>17554.251602710596</v>
      </c>
      <c r="O223" s="244">
        <f t="shared" si="66"/>
        <v>5.946606425507928</v>
      </c>
      <c r="P223" s="244">
        <f t="shared" si="66"/>
        <v>6.739487282242317</v>
      </c>
      <c r="Q223" s="244">
        <f t="shared" si="52"/>
        <v>0.7928808567343895</v>
      </c>
      <c r="R223" s="245">
        <v>131.75182999999998</v>
      </c>
      <c r="S223" s="245">
        <v>134.68216600000002</v>
      </c>
      <c r="T223" s="245">
        <v>131.87416600000003</v>
      </c>
      <c r="U223" s="245">
        <v>133.780166</v>
      </c>
      <c r="V223" s="245">
        <v>133.43316600000003</v>
      </c>
      <c r="W223" s="245">
        <f t="shared" si="53"/>
        <v>125.80522357449206</v>
      </c>
      <c r="X223" s="245">
        <f t="shared" si="54"/>
        <v>127.9426787177577</v>
      </c>
      <c r="Y223" s="245">
        <f t="shared" si="55"/>
        <v>125.13467871775771</v>
      </c>
      <c r="Z223" s="245">
        <f t="shared" si="56"/>
        <v>127.04067871775769</v>
      </c>
      <c r="AA223" s="245">
        <f t="shared" si="57"/>
        <v>126.6936787177577</v>
      </c>
      <c r="AB223" s="130">
        <f t="shared" si="58"/>
        <v>2.1374551432656403</v>
      </c>
      <c r="AC223" s="130">
        <f t="shared" si="59"/>
        <v>-2.8079999999999927</v>
      </c>
      <c r="AD223" s="130">
        <f t="shared" si="60"/>
        <v>1.9059999999999775</v>
      </c>
      <c r="AE223" s="130">
        <f t="shared" si="61"/>
        <v>-0.34699999999998</v>
      </c>
      <c r="AF223" s="130">
        <f t="shared" si="62"/>
        <v>2.1374551432656403</v>
      </c>
      <c r="AG223" s="130">
        <f t="shared" si="63"/>
        <v>-0.6705448567343524</v>
      </c>
      <c r="AH223" s="130">
        <f t="shared" si="64"/>
        <v>1.235455143265625</v>
      </c>
      <c r="AI223" s="130">
        <f t="shared" si="65"/>
        <v>0.8884551432656451</v>
      </c>
    </row>
    <row r="224" spans="1:35" ht="15">
      <c r="A224" s="237">
        <v>451</v>
      </c>
      <c r="B224" s="238" t="s">
        <v>602</v>
      </c>
      <c r="C224" s="239">
        <v>13</v>
      </c>
      <c r="D224" s="238" t="s">
        <v>211</v>
      </c>
      <c r="E224" s="238" t="s">
        <v>60</v>
      </c>
      <c r="F224" s="239">
        <v>119</v>
      </c>
      <c r="G224" s="238" t="s">
        <v>162</v>
      </c>
      <c r="H224" s="239" t="s">
        <v>163</v>
      </c>
      <c r="I224" s="240">
        <v>1</v>
      </c>
      <c r="J224" s="240">
        <v>1</v>
      </c>
      <c r="K224" s="241" t="s">
        <v>174</v>
      </c>
      <c r="L224" s="241" t="s">
        <v>3</v>
      </c>
      <c r="M224" s="242">
        <v>16383.809416182603</v>
      </c>
      <c r="N224" s="243">
        <v>16256.62594105977</v>
      </c>
      <c r="O224" s="244">
        <f t="shared" si="66"/>
        <v>4.934210526315789</v>
      </c>
      <c r="P224" s="244">
        <f t="shared" si="66"/>
        <v>5.592105263157895</v>
      </c>
      <c r="Q224" s="244">
        <f t="shared" si="52"/>
        <v>0.6578947368421053</v>
      </c>
      <c r="R224" s="245">
        <v>157.26</v>
      </c>
      <c r="S224" s="245">
        <v>160.87</v>
      </c>
      <c r="T224" s="245">
        <v>162.65</v>
      </c>
      <c r="U224" s="245">
        <v>159.16</v>
      </c>
      <c r="V224" s="245">
        <v>159.22</v>
      </c>
      <c r="W224" s="245">
        <f t="shared" si="53"/>
        <v>152.3257894736842</v>
      </c>
      <c r="X224" s="245">
        <f t="shared" si="54"/>
        <v>155.27789473684211</v>
      </c>
      <c r="Y224" s="245">
        <f t="shared" si="55"/>
        <v>157.05789473684212</v>
      </c>
      <c r="Z224" s="245">
        <f t="shared" si="56"/>
        <v>153.5678947368421</v>
      </c>
      <c r="AA224" s="245">
        <f t="shared" si="57"/>
        <v>153.6278947368421</v>
      </c>
      <c r="AB224" s="130">
        <f t="shared" si="58"/>
        <v>2.952105263157904</v>
      </c>
      <c r="AC224" s="130">
        <f t="shared" si="59"/>
        <v>1.7800000000000011</v>
      </c>
      <c r="AD224" s="130">
        <f t="shared" si="60"/>
        <v>-3.490000000000009</v>
      </c>
      <c r="AE224" s="130">
        <f t="shared" si="61"/>
        <v>0.060000000000002274</v>
      </c>
      <c r="AF224" s="130">
        <f t="shared" si="62"/>
        <v>2.952105263157904</v>
      </c>
      <c r="AG224" s="130">
        <f t="shared" si="63"/>
        <v>4.732105263157905</v>
      </c>
      <c r="AH224" s="130">
        <f t="shared" si="64"/>
        <v>1.242105263157896</v>
      </c>
      <c r="AI224" s="130">
        <f t="shared" si="65"/>
        <v>1.3021052631578982</v>
      </c>
    </row>
    <row r="225" spans="1:35" ht="15">
      <c r="A225" s="237">
        <v>347</v>
      </c>
      <c r="B225" s="238" t="s">
        <v>452</v>
      </c>
      <c r="C225" s="239">
        <v>28</v>
      </c>
      <c r="D225" s="238" t="s">
        <v>390</v>
      </c>
      <c r="E225" s="238" t="s">
        <v>167</v>
      </c>
      <c r="F225" s="239">
        <v>122</v>
      </c>
      <c r="G225" s="238" t="s">
        <v>162</v>
      </c>
      <c r="H225" s="239" t="s">
        <v>163</v>
      </c>
      <c r="I225" s="240">
        <v>0.6509450864462958</v>
      </c>
      <c r="J225" s="240">
        <v>0.736</v>
      </c>
      <c r="K225" s="241" t="s">
        <v>207</v>
      </c>
      <c r="L225" s="241" t="s">
        <v>3</v>
      </c>
      <c r="M225" s="242">
        <v>14244.892609918528</v>
      </c>
      <c r="N225" s="243">
        <v>14244.892609918528</v>
      </c>
      <c r="O225" s="244">
        <f t="shared" si="66"/>
        <v>10.299010667114265</v>
      </c>
      <c r="P225" s="244">
        <f t="shared" si="66"/>
        <v>11.672212089396167</v>
      </c>
      <c r="Q225" s="244">
        <f t="shared" si="52"/>
        <v>1.3732014222819018</v>
      </c>
      <c r="R225" s="245">
        <v>147.64099900000002</v>
      </c>
      <c r="S225" s="245">
        <v>150.939909</v>
      </c>
      <c r="T225" s="245">
        <v>156.390909</v>
      </c>
      <c r="U225" s="245">
        <v>150.270909</v>
      </c>
      <c r="V225" s="245">
        <v>150.66290899999998</v>
      </c>
      <c r="W225" s="245">
        <f t="shared" si="53"/>
        <v>137.34198833288576</v>
      </c>
      <c r="X225" s="245">
        <f t="shared" si="54"/>
        <v>139.26769691060383</v>
      </c>
      <c r="Y225" s="245">
        <f t="shared" si="55"/>
        <v>144.71869691060382</v>
      </c>
      <c r="Z225" s="245">
        <f t="shared" si="56"/>
        <v>138.59869691060382</v>
      </c>
      <c r="AA225" s="245">
        <f t="shared" si="57"/>
        <v>138.99069691060382</v>
      </c>
      <c r="AB225" s="130">
        <f t="shared" si="58"/>
        <v>1.9257085777180691</v>
      </c>
      <c r="AC225" s="130">
        <f t="shared" si="59"/>
        <v>5.450999999999993</v>
      </c>
      <c r="AD225" s="130">
        <f t="shared" si="60"/>
        <v>-6.1200000000000045</v>
      </c>
      <c r="AE225" s="130">
        <f t="shared" si="61"/>
        <v>0.3919999999999959</v>
      </c>
      <c r="AF225" s="130">
        <f t="shared" si="62"/>
        <v>1.9257085777180691</v>
      </c>
      <c r="AG225" s="130">
        <f t="shared" si="63"/>
        <v>7.3767085777180625</v>
      </c>
      <c r="AH225" s="130">
        <f t="shared" si="64"/>
        <v>1.256708577718058</v>
      </c>
      <c r="AI225" s="130">
        <f t="shared" si="65"/>
        <v>1.648708577718054</v>
      </c>
    </row>
    <row r="226" spans="1:35" ht="15">
      <c r="A226" s="237">
        <v>231</v>
      </c>
      <c r="B226" s="238" t="s">
        <v>430</v>
      </c>
      <c r="C226" s="239">
        <v>11</v>
      </c>
      <c r="D226" s="238" t="s">
        <v>180</v>
      </c>
      <c r="E226" s="238" t="s">
        <v>60</v>
      </c>
      <c r="F226" s="239">
        <v>124</v>
      </c>
      <c r="G226" s="238" t="s">
        <v>162</v>
      </c>
      <c r="H226" s="239" t="s">
        <v>163</v>
      </c>
      <c r="I226" s="240">
        <v>0.9604926846465714</v>
      </c>
      <c r="J226" s="240">
        <v>0.669</v>
      </c>
      <c r="K226" s="241" t="s">
        <v>164</v>
      </c>
      <c r="L226" s="241" t="s">
        <v>5</v>
      </c>
      <c r="M226" s="242">
        <v>22584.162797798428</v>
      </c>
      <c r="N226" s="243">
        <v>22408.84750729421</v>
      </c>
      <c r="O226" s="244">
        <f aca="true" t="shared" si="67" ref="O226:P245">O$3/30.4/$I226/$J226</f>
        <v>7.678873199141805</v>
      </c>
      <c r="P226" s="244">
        <f t="shared" si="67"/>
        <v>8.702722959027378</v>
      </c>
      <c r="Q226" s="244">
        <f t="shared" si="52"/>
        <v>1.0238497598855734</v>
      </c>
      <c r="R226" s="245">
        <v>141.001</v>
      </c>
      <c r="S226" s="245">
        <v>144.38400000000001</v>
      </c>
      <c r="T226" s="245">
        <v>147.119</v>
      </c>
      <c r="U226" s="245">
        <v>143.302</v>
      </c>
      <c r="V226" s="245">
        <v>143.156</v>
      </c>
      <c r="W226" s="245">
        <f t="shared" si="53"/>
        <v>133.3221268008582</v>
      </c>
      <c r="X226" s="245">
        <f t="shared" si="54"/>
        <v>135.68127704097265</v>
      </c>
      <c r="Y226" s="245">
        <f t="shared" si="55"/>
        <v>138.41627704097263</v>
      </c>
      <c r="Z226" s="245">
        <f t="shared" si="56"/>
        <v>134.59927704097262</v>
      </c>
      <c r="AA226" s="245">
        <f t="shared" si="57"/>
        <v>134.45327704097264</v>
      </c>
      <c r="AB226" s="130">
        <f t="shared" si="58"/>
        <v>2.3591502401144453</v>
      </c>
      <c r="AC226" s="130">
        <f t="shared" si="59"/>
        <v>2.734999999999985</v>
      </c>
      <c r="AD226" s="130">
        <f t="shared" si="60"/>
        <v>-3.8170000000000073</v>
      </c>
      <c r="AE226" s="130">
        <f t="shared" si="61"/>
        <v>-0.14599999999998658</v>
      </c>
      <c r="AF226" s="130">
        <f t="shared" si="62"/>
        <v>2.3591502401144453</v>
      </c>
      <c r="AG226" s="130">
        <f t="shared" si="63"/>
        <v>5.0941502401144305</v>
      </c>
      <c r="AH226" s="130">
        <f t="shared" si="64"/>
        <v>1.2771502401144232</v>
      </c>
      <c r="AI226" s="130">
        <f t="shared" si="65"/>
        <v>1.1311502401144367</v>
      </c>
    </row>
    <row r="227" spans="1:35" ht="15">
      <c r="A227" s="237">
        <v>411</v>
      </c>
      <c r="B227" s="238" t="s">
        <v>458</v>
      </c>
      <c r="C227" s="239">
        <v>45</v>
      </c>
      <c r="D227" s="238" t="s">
        <v>307</v>
      </c>
      <c r="E227" s="238" t="s">
        <v>61</v>
      </c>
      <c r="F227" s="239">
        <v>74</v>
      </c>
      <c r="G227" s="238" t="s">
        <v>162</v>
      </c>
      <c r="H227" s="239" t="s">
        <v>163</v>
      </c>
      <c r="I227" s="240">
        <v>0.9384876679958647</v>
      </c>
      <c r="J227" s="240">
        <v>0.554</v>
      </c>
      <c r="K227" s="241" t="s">
        <v>164</v>
      </c>
      <c r="L227" s="241" t="s">
        <v>3</v>
      </c>
      <c r="M227" s="242">
        <v>10577.10340870824</v>
      </c>
      <c r="N227" s="243">
        <v>10494.99596140576</v>
      </c>
      <c r="O227" s="244">
        <f t="shared" si="67"/>
        <v>9.490286872427086</v>
      </c>
      <c r="P227" s="244">
        <f t="shared" si="67"/>
        <v>10.755658455417365</v>
      </c>
      <c r="Q227" s="244">
        <f t="shared" si="52"/>
        <v>1.2653715829902783</v>
      </c>
      <c r="R227" s="245">
        <v>162.17699900000002</v>
      </c>
      <c r="S227" s="245">
        <v>165.863909</v>
      </c>
      <c r="T227" s="245">
        <v>164.501909</v>
      </c>
      <c r="U227" s="245">
        <v>164.72290900000002</v>
      </c>
      <c r="V227" s="245">
        <v>164.764909</v>
      </c>
      <c r="W227" s="245">
        <f t="shared" si="53"/>
        <v>152.68671212757295</v>
      </c>
      <c r="X227" s="245">
        <f t="shared" si="54"/>
        <v>155.10825054458263</v>
      </c>
      <c r="Y227" s="245">
        <f t="shared" si="55"/>
        <v>153.74625054458264</v>
      </c>
      <c r="Z227" s="245">
        <f t="shared" si="56"/>
        <v>153.96725054458264</v>
      </c>
      <c r="AA227" s="245">
        <f t="shared" si="57"/>
        <v>154.0092505445826</v>
      </c>
      <c r="AB227" s="130">
        <f t="shared" si="58"/>
        <v>2.4215384170096854</v>
      </c>
      <c r="AC227" s="130">
        <f t="shared" si="59"/>
        <v>-1.3619999999999948</v>
      </c>
      <c r="AD227" s="130">
        <f t="shared" si="60"/>
        <v>0.22100000000000364</v>
      </c>
      <c r="AE227" s="130">
        <f t="shared" si="61"/>
        <v>0.04199999999997317</v>
      </c>
      <c r="AF227" s="130">
        <f t="shared" si="62"/>
        <v>2.4215384170096854</v>
      </c>
      <c r="AG227" s="130">
        <f t="shared" si="63"/>
        <v>1.0595384170096906</v>
      </c>
      <c r="AH227" s="130">
        <f t="shared" si="64"/>
        <v>1.2805384170096943</v>
      </c>
      <c r="AI227" s="130">
        <f t="shared" si="65"/>
        <v>1.3225384170096675</v>
      </c>
    </row>
    <row r="228" spans="1:35" ht="15">
      <c r="A228" s="237">
        <v>729</v>
      </c>
      <c r="B228" s="238" t="s">
        <v>385</v>
      </c>
      <c r="C228" s="239">
        <v>23</v>
      </c>
      <c r="D228" s="238" t="s">
        <v>166</v>
      </c>
      <c r="E228" s="238" t="s">
        <v>167</v>
      </c>
      <c r="F228" s="239">
        <v>130</v>
      </c>
      <c r="G228" s="238" t="s">
        <v>162</v>
      </c>
      <c r="H228" s="239" t="s">
        <v>163</v>
      </c>
      <c r="I228" s="240">
        <v>0.9717318200924758</v>
      </c>
      <c r="J228" s="240">
        <v>0.741</v>
      </c>
      <c r="K228" s="241" t="s">
        <v>207</v>
      </c>
      <c r="L228" s="241" t="s">
        <v>5</v>
      </c>
      <c r="M228" s="242">
        <v>26990.29584699988</v>
      </c>
      <c r="N228" s="243">
        <v>26780.776831414638</v>
      </c>
      <c r="O228" s="244">
        <f t="shared" si="67"/>
        <v>6.852563098251226</v>
      </c>
      <c r="P228" s="244">
        <f t="shared" si="67"/>
        <v>7.766238178018056</v>
      </c>
      <c r="Q228" s="244">
        <f t="shared" si="52"/>
        <v>0.91367507976683</v>
      </c>
      <c r="R228" s="245">
        <v>137.163</v>
      </c>
      <c r="S228" s="245">
        <v>140.40200000000002</v>
      </c>
      <c r="T228" s="245">
        <v>142.83</v>
      </c>
      <c r="U228" s="245">
        <v>139.399</v>
      </c>
      <c r="V228" s="245">
        <v>139.197</v>
      </c>
      <c r="W228" s="245">
        <f t="shared" si="53"/>
        <v>130.31043690174877</v>
      </c>
      <c r="X228" s="245">
        <f t="shared" si="54"/>
        <v>132.63576182198196</v>
      </c>
      <c r="Y228" s="245">
        <f t="shared" si="55"/>
        <v>135.06376182198196</v>
      </c>
      <c r="Z228" s="245">
        <f t="shared" si="56"/>
        <v>131.63276182198194</v>
      </c>
      <c r="AA228" s="245">
        <f t="shared" si="57"/>
        <v>131.43076182198195</v>
      </c>
      <c r="AB228" s="130">
        <f t="shared" si="58"/>
        <v>2.325324920233186</v>
      </c>
      <c r="AC228" s="130">
        <f t="shared" si="59"/>
        <v>2.4279999999999973</v>
      </c>
      <c r="AD228" s="130">
        <f t="shared" si="60"/>
        <v>-3.4310000000000116</v>
      </c>
      <c r="AE228" s="130">
        <f t="shared" si="61"/>
        <v>-0.20199999999999818</v>
      </c>
      <c r="AF228" s="130">
        <f t="shared" si="62"/>
        <v>2.325324920233186</v>
      </c>
      <c r="AG228" s="130">
        <f t="shared" si="63"/>
        <v>4.753324920233183</v>
      </c>
      <c r="AH228" s="130">
        <f t="shared" si="64"/>
        <v>1.3223249202331715</v>
      </c>
      <c r="AI228" s="130">
        <f t="shared" si="65"/>
        <v>1.1203249202331733</v>
      </c>
    </row>
    <row r="229" spans="1:35" ht="15">
      <c r="A229" s="237">
        <v>220</v>
      </c>
      <c r="B229" s="238" t="s">
        <v>600</v>
      </c>
      <c r="C229" s="239">
        <v>13</v>
      </c>
      <c r="D229" s="238" t="s">
        <v>211</v>
      </c>
      <c r="E229" s="238" t="s">
        <v>60</v>
      </c>
      <c r="F229" s="239">
        <v>55</v>
      </c>
      <c r="G229" s="238" t="s">
        <v>162</v>
      </c>
      <c r="H229" s="239" t="s">
        <v>163</v>
      </c>
      <c r="I229" s="240">
        <v>1</v>
      </c>
      <c r="J229" s="240">
        <v>1</v>
      </c>
      <c r="K229" s="241" t="s">
        <v>174</v>
      </c>
      <c r="L229" s="241" t="s">
        <v>3</v>
      </c>
      <c r="M229" s="242">
        <v>4966.101588495742</v>
      </c>
      <c r="N229" s="243">
        <v>4927.550965634245</v>
      </c>
      <c r="O229" s="244">
        <f t="shared" si="67"/>
        <v>4.934210526315789</v>
      </c>
      <c r="P229" s="244">
        <f t="shared" si="67"/>
        <v>5.592105263157895</v>
      </c>
      <c r="Q229" s="244">
        <f t="shared" si="52"/>
        <v>0.6578947368421053</v>
      </c>
      <c r="R229" s="245">
        <v>169.64</v>
      </c>
      <c r="S229" s="245">
        <v>173.53</v>
      </c>
      <c r="T229" s="245">
        <v>175.46</v>
      </c>
      <c r="U229" s="245">
        <v>171.69</v>
      </c>
      <c r="V229" s="245">
        <v>171.76</v>
      </c>
      <c r="W229" s="245">
        <f t="shared" si="53"/>
        <v>164.7057894736842</v>
      </c>
      <c r="X229" s="245">
        <f t="shared" si="54"/>
        <v>167.9378947368421</v>
      </c>
      <c r="Y229" s="245">
        <f t="shared" si="55"/>
        <v>169.86789473684212</v>
      </c>
      <c r="Z229" s="245">
        <f t="shared" si="56"/>
        <v>166.0978947368421</v>
      </c>
      <c r="AA229" s="245">
        <f t="shared" si="57"/>
        <v>166.1678947368421</v>
      </c>
      <c r="AB229" s="130">
        <f t="shared" si="58"/>
        <v>3.232105263157905</v>
      </c>
      <c r="AC229" s="130">
        <f t="shared" si="59"/>
        <v>1.9300000000000068</v>
      </c>
      <c r="AD229" s="130">
        <f t="shared" si="60"/>
        <v>-3.7700000000000102</v>
      </c>
      <c r="AE229" s="130">
        <f t="shared" si="61"/>
        <v>0.06999999999999318</v>
      </c>
      <c r="AF229" s="130">
        <f t="shared" si="62"/>
        <v>3.232105263157905</v>
      </c>
      <c r="AG229" s="130">
        <f t="shared" si="63"/>
        <v>5.162105263157912</v>
      </c>
      <c r="AH229" s="130">
        <f t="shared" si="64"/>
        <v>1.3921052631579016</v>
      </c>
      <c r="AI229" s="130">
        <f t="shared" si="65"/>
        <v>1.4621052631578948</v>
      </c>
    </row>
    <row r="230" spans="1:35" ht="15">
      <c r="A230" s="237">
        <v>559</v>
      </c>
      <c r="B230" s="238" t="s">
        <v>604</v>
      </c>
      <c r="C230" s="239">
        <v>40</v>
      </c>
      <c r="D230" s="238" t="s">
        <v>61</v>
      </c>
      <c r="E230" s="238" t="s">
        <v>61</v>
      </c>
      <c r="F230" s="239">
        <v>10</v>
      </c>
      <c r="G230" s="238" t="s">
        <v>168</v>
      </c>
      <c r="H230" s="239" t="s">
        <v>163</v>
      </c>
      <c r="I230" s="240">
        <v>1</v>
      </c>
      <c r="J230" s="240">
        <v>1</v>
      </c>
      <c r="K230" s="241" t="s">
        <v>174</v>
      </c>
      <c r="L230" s="241" t="s">
        <v>4</v>
      </c>
      <c r="M230" s="242">
        <v>3002.6873746345395</v>
      </c>
      <c r="N230" s="243">
        <v>2979.378252481527</v>
      </c>
      <c r="O230" s="244">
        <f t="shared" si="67"/>
        <v>4.934210526315789</v>
      </c>
      <c r="P230" s="244">
        <f t="shared" si="67"/>
        <v>5.592105263157895</v>
      </c>
      <c r="Q230" s="244">
        <f t="shared" si="52"/>
        <v>0.6578947368421053</v>
      </c>
      <c r="R230" s="245">
        <v>169.98</v>
      </c>
      <c r="S230" s="245">
        <v>173.88</v>
      </c>
      <c r="T230" s="245">
        <v>175.81</v>
      </c>
      <c r="U230" s="245">
        <v>172.03</v>
      </c>
      <c r="V230" s="245">
        <v>172.1</v>
      </c>
      <c r="W230" s="245">
        <f t="shared" si="53"/>
        <v>165.0457894736842</v>
      </c>
      <c r="X230" s="245">
        <f t="shared" si="54"/>
        <v>168.2878947368421</v>
      </c>
      <c r="Y230" s="245">
        <f t="shared" si="55"/>
        <v>170.2178947368421</v>
      </c>
      <c r="Z230" s="245">
        <f t="shared" si="56"/>
        <v>166.4378947368421</v>
      </c>
      <c r="AA230" s="245">
        <f t="shared" si="57"/>
        <v>166.5078947368421</v>
      </c>
      <c r="AB230" s="130">
        <f t="shared" si="58"/>
        <v>3.242105263157896</v>
      </c>
      <c r="AC230" s="130">
        <f t="shared" si="59"/>
        <v>1.9300000000000068</v>
      </c>
      <c r="AD230" s="130">
        <f t="shared" si="60"/>
        <v>-3.780000000000001</v>
      </c>
      <c r="AE230" s="130">
        <f t="shared" si="61"/>
        <v>0.06999999999999318</v>
      </c>
      <c r="AF230" s="130">
        <f t="shared" si="62"/>
        <v>3.242105263157896</v>
      </c>
      <c r="AG230" s="130">
        <f t="shared" si="63"/>
        <v>5.172105263157903</v>
      </c>
      <c r="AH230" s="130">
        <f t="shared" si="64"/>
        <v>1.3921052631579016</v>
      </c>
      <c r="AI230" s="130">
        <f t="shared" si="65"/>
        <v>1.4621052631578948</v>
      </c>
    </row>
    <row r="231" spans="1:35" ht="15">
      <c r="A231" s="237">
        <v>483</v>
      </c>
      <c r="B231" s="238" t="s">
        <v>434</v>
      </c>
      <c r="C231" s="239">
        <v>3</v>
      </c>
      <c r="D231" s="238" t="s">
        <v>262</v>
      </c>
      <c r="E231" s="238" t="s">
        <v>167</v>
      </c>
      <c r="F231" s="239">
        <v>99</v>
      </c>
      <c r="G231" s="238" t="s">
        <v>162</v>
      </c>
      <c r="H231" s="239" t="s">
        <v>163</v>
      </c>
      <c r="I231" s="240">
        <v>0.9459623557984214</v>
      </c>
      <c r="J231" s="240">
        <v>0.778</v>
      </c>
      <c r="K231" s="241" t="s">
        <v>207</v>
      </c>
      <c r="L231" s="241" t="s">
        <v>6</v>
      </c>
      <c r="M231" s="242">
        <v>21670.48585371267</v>
      </c>
      <c r="N231" s="243">
        <v>21502.263212172842</v>
      </c>
      <c r="O231" s="244">
        <f t="shared" si="67"/>
        <v>6.704466487621815</v>
      </c>
      <c r="P231" s="244">
        <f t="shared" si="67"/>
        <v>7.5983953526380565</v>
      </c>
      <c r="Q231" s="244">
        <f t="shared" si="52"/>
        <v>0.8939288650162416</v>
      </c>
      <c r="R231" s="245">
        <v>126.79399999999998</v>
      </c>
      <c r="S231" s="245">
        <v>129.93500000000003</v>
      </c>
      <c r="T231" s="245">
        <v>131.55300000000003</v>
      </c>
      <c r="U231" s="245">
        <v>129.08700000000002</v>
      </c>
      <c r="V231" s="245">
        <v>128.955</v>
      </c>
      <c r="W231" s="245">
        <f t="shared" si="53"/>
        <v>120.08953351237817</v>
      </c>
      <c r="X231" s="245">
        <f t="shared" si="54"/>
        <v>122.33660464736198</v>
      </c>
      <c r="Y231" s="245">
        <f t="shared" si="55"/>
        <v>123.95460464736198</v>
      </c>
      <c r="Z231" s="245">
        <f t="shared" si="56"/>
        <v>121.48860464736197</v>
      </c>
      <c r="AA231" s="245">
        <f t="shared" si="57"/>
        <v>121.35660464736196</v>
      </c>
      <c r="AB231" s="130">
        <f t="shared" si="58"/>
        <v>2.2470711349838126</v>
      </c>
      <c r="AC231" s="130">
        <f t="shared" si="59"/>
        <v>1.617999999999995</v>
      </c>
      <c r="AD231" s="130">
        <f t="shared" si="60"/>
        <v>-2.466000000000008</v>
      </c>
      <c r="AE231" s="130">
        <f t="shared" si="61"/>
        <v>-0.132000000000005</v>
      </c>
      <c r="AF231" s="130">
        <f t="shared" si="62"/>
        <v>2.2470711349838126</v>
      </c>
      <c r="AG231" s="130">
        <f t="shared" si="63"/>
        <v>3.8650711349838076</v>
      </c>
      <c r="AH231" s="130">
        <f t="shared" si="64"/>
        <v>1.3990711349837994</v>
      </c>
      <c r="AI231" s="130">
        <f t="shared" si="65"/>
        <v>1.2670711349837944</v>
      </c>
    </row>
    <row r="232" spans="1:35" ht="15">
      <c r="A232" s="237">
        <v>811</v>
      </c>
      <c r="B232" s="238" t="s">
        <v>440</v>
      </c>
      <c r="C232" s="239">
        <v>30</v>
      </c>
      <c r="D232" s="238" t="s">
        <v>64</v>
      </c>
      <c r="E232" s="238" t="s">
        <v>64</v>
      </c>
      <c r="F232" s="239">
        <v>97</v>
      </c>
      <c r="G232" s="238" t="s">
        <v>162</v>
      </c>
      <c r="H232" s="239" t="s">
        <v>163</v>
      </c>
      <c r="I232" s="240">
        <v>0.8034476930877134</v>
      </c>
      <c r="J232" s="240">
        <v>0.642</v>
      </c>
      <c r="K232" s="241" t="s">
        <v>164</v>
      </c>
      <c r="L232" s="241" t="s">
        <v>3</v>
      </c>
      <c r="M232" s="242">
        <v>13673.58573675533</v>
      </c>
      <c r="N232" s="243">
        <v>13673.58573675533</v>
      </c>
      <c r="O232" s="244">
        <f t="shared" si="67"/>
        <v>9.565882439123415</v>
      </c>
      <c r="P232" s="244">
        <f t="shared" si="67"/>
        <v>10.841333431006538</v>
      </c>
      <c r="Q232" s="244">
        <f t="shared" si="52"/>
        <v>1.2754509918831225</v>
      </c>
      <c r="R232" s="245">
        <v>155.78807</v>
      </c>
      <c r="S232" s="245">
        <v>159.56305</v>
      </c>
      <c r="T232" s="245">
        <v>162.04005</v>
      </c>
      <c r="U232" s="245">
        <v>158.64505</v>
      </c>
      <c r="V232" s="245">
        <v>158.98405</v>
      </c>
      <c r="W232" s="245">
        <f t="shared" si="53"/>
        <v>146.2221875608766</v>
      </c>
      <c r="X232" s="245">
        <f t="shared" si="54"/>
        <v>148.72171656899346</v>
      </c>
      <c r="Y232" s="245">
        <f t="shared" si="55"/>
        <v>151.19871656899346</v>
      </c>
      <c r="Z232" s="245">
        <f t="shared" si="56"/>
        <v>147.80371656899345</v>
      </c>
      <c r="AA232" s="245">
        <f t="shared" si="57"/>
        <v>148.14271656899345</v>
      </c>
      <c r="AB232" s="130">
        <f t="shared" si="58"/>
        <v>2.499529008116866</v>
      </c>
      <c r="AC232" s="130">
        <f t="shared" si="59"/>
        <v>2.477000000000004</v>
      </c>
      <c r="AD232" s="130">
        <f t="shared" si="60"/>
        <v>-3.3950000000000102</v>
      </c>
      <c r="AE232" s="130">
        <f t="shared" si="61"/>
        <v>0.33899999999999864</v>
      </c>
      <c r="AF232" s="130">
        <f t="shared" si="62"/>
        <v>2.499529008116866</v>
      </c>
      <c r="AG232" s="130">
        <f t="shared" si="63"/>
        <v>4.97652900811687</v>
      </c>
      <c r="AH232" s="130">
        <f t="shared" si="64"/>
        <v>1.5815290081168598</v>
      </c>
      <c r="AI232" s="130">
        <f t="shared" si="65"/>
        <v>1.9205290081168584</v>
      </c>
    </row>
    <row r="233" spans="1:35" ht="15">
      <c r="A233" s="237">
        <v>114</v>
      </c>
      <c r="B233" s="238" t="s">
        <v>464</v>
      </c>
      <c r="C233" s="239">
        <v>2</v>
      </c>
      <c r="D233" s="238" t="s">
        <v>276</v>
      </c>
      <c r="E233" s="238" t="s">
        <v>167</v>
      </c>
      <c r="F233" s="239">
        <v>117</v>
      </c>
      <c r="G233" s="238" t="s">
        <v>162</v>
      </c>
      <c r="H233" s="239" t="s">
        <v>163</v>
      </c>
      <c r="I233" s="240">
        <v>0.511279248984167</v>
      </c>
      <c r="J233" s="240">
        <v>0.616</v>
      </c>
      <c r="K233" s="241" t="s">
        <v>164</v>
      </c>
      <c r="L233" s="241" t="s">
        <v>3</v>
      </c>
      <c r="M233" s="242">
        <v>12855.257235580224</v>
      </c>
      <c r="N233" s="243">
        <v>12855.257235580224</v>
      </c>
      <c r="O233" s="244">
        <f t="shared" si="67"/>
        <v>15.666745793330582</v>
      </c>
      <c r="P233" s="244">
        <f t="shared" si="67"/>
        <v>17.755645232441328</v>
      </c>
      <c r="Q233" s="244">
        <f t="shared" si="52"/>
        <v>2.0888994391107456</v>
      </c>
      <c r="R233" s="245">
        <v>141.600837</v>
      </c>
      <c r="S233" s="245">
        <v>144.958153</v>
      </c>
      <c r="T233" s="245">
        <v>149.190153</v>
      </c>
      <c r="U233" s="245">
        <v>145.29215299999998</v>
      </c>
      <c r="V233" s="245">
        <v>145.25515299999998</v>
      </c>
      <c r="W233" s="245">
        <f t="shared" si="53"/>
        <v>125.93409120666944</v>
      </c>
      <c r="X233" s="245">
        <f t="shared" si="54"/>
        <v>127.20250776755869</v>
      </c>
      <c r="Y233" s="245">
        <f t="shared" si="55"/>
        <v>131.43450776755867</v>
      </c>
      <c r="Z233" s="245">
        <f t="shared" si="56"/>
        <v>127.53650776755866</v>
      </c>
      <c r="AA233" s="245">
        <f t="shared" si="57"/>
        <v>127.49950776755865</v>
      </c>
      <c r="AB233" s="130">
        <f t="shared" si="58"/>
        <v>1.26841656088925</v>
      </c>
      <c r="AC233" s="130">
        <f t="shared" si="59"/>
        <v>4.231999999999985</v>
      </c>
      <c r="AD233" s="130">
        <f t="shared" si="60"/>
        <v>-3.8980000000000103</v>
      </c>
      <c r="AE233" s="130">
        <f t="shared" si="61"/>
        <v>-0.03700000000000614</v>
      </c>
      <c r="AF233" s="130">
        <f t="shared" si="62"/>
        <v>1.26841656088925</v>
      </c>
      <c r="AG233" s="130">
        <f t="shared" si="63"/>
        <v>5.500416560889235</v>
      </c>
      <c r="AH233" s="130">
        <f t="shared" si="64"/>
        <v>1.6024165608892247</v>
      </c>
      <c r="AI233" s="130">
        <f t="shared" si="65"/>
        <v>1.5654165608892185</v>
      </c>
    </row>
    <row r="234" spans="1:35" ht="15">
      <c r="A234" s="237">
        <v>389</v>
      </c>
      <c r="B234" s="238" t="s">
        <v>438</v>
      </c>
      <c r="C234" s="239">
        <v>68</v>
      </c>
      <c r="D234" s="238" t="s">
        <v>182</v>
      </c>
      <c r="E234" s="238" t="s">
        <v>167</v>
      </c>
      <c r="F234" s="239">
        <v>60</v>
      </c>
      <c r="G234" s="238" t="s">
        <v>162</v>
      </c>
      <c r="H234" s="239" t="s">
        <v>163</v>
      </c>
      <c r="I234" s="240">
        <v>0.7066029143897996</v>
      </c>
      <c r="J234" s="240">
        <v>0.534</v>
      </c>
      <c r="K234" s="241" t="s">
        <v>164</v>
      </c>
      <c r="L234" s="241" t="s">
        <v>3</v>
      </c>
      <c r="M234" s="242">
        <v>6467.920603779479</v>
      </c>
      <c r="N234" s="243">
        <v>6467.920603779479</v>
      </c>
      <c r="O234" s="244">
        <f t="shared" si="67"/>
        <v>13.076785320859244</v>
      </c>
      <c r="P234" s="244">
        <f t="shared" si="67"/>
        <v>14.82035669697381</v>
      </c>
      <c r="Q234" s="244">
        <f t="shared" si="52"/>
        <v>1.7435713761145664</v>
      </c>
      <c r="R234" s="245">
        <v>143.703328</v>
      </c>
      <c r="S234" s="245">
        <v>147.14126600000003</v>
      </c>
      <c r="T234" s="245">
        <v>147.20426600000002</v>
      </c>
      <c r="U234" s="245">
        <v>147.129266</v>
      </c>
      <c r="V234" s="245">
        <v>147.320266</v>
      </c>
      <c r="W234" s="245">
        <f t="shared" si="53"/>
        <v>130.62654267914075</v>
      </c>
      <c r="X234" s="245">
        <f t="shared" si="54"/>
        <v>132.3209093030262</v>
      </c>
      <c r="Y234" s="245">
        <f t="shared" si="55"/>
        <v>132.3839093030262</v>
      </c>
      <c r="Z234" s="245">
        <f t="shared" si="56"/>
        <v>132.30890930302618</v>
      </c>
      <c r="AA234" s="245">
        <f t="shared" si="57"/>
        <v>132.4999093030262</v>
      </c>
      <c r="AB234" s="130">
        <f t="shared" si="58"/>
        <v>1.6943666238854576</v>
      </c>
      <c r="AC234" s="130">
        <f t="shared" si="59"/>
        <v>0.06299999999998818</v>
      </c>
      <c r="AD234" s="130">
        <f t="shared" si="60"/>
        <v>-0.07500000000001705</v>
      </c>
      <c r="AE234" s="130">
        <f t="shared" si="61"/>
        <v>0.1910000000000025</v>
      </c>
      <c r="AF234" s="130">
        <f t="shared" si="62"/>
        <v>1.6943666238854576</v>
      </c>
      <c r="AG234" s="130">
        <f t="shared" si="63"/>
        <v>1.7573666238854457</v>
      </c>
      <c r="AH234" s="130">
        <f t="shared" si="64"/>
        <v>1.6823666238854287</v>
      </c>
      <c r="AI234" s="130">
        <f t="shared" si="65"/>
        <v>1.8733666238854312</v>
      </c>
    </row>
    <row r="235" spans="1:35" ht="15">
      <c r="A235" s="237">
        <v>666</v>
      </c>
      <c r="B235" s="238" t="s">
        <v>605</v>
      </c>
      <c r="C235" s="239">
        <v>44</v>
      </c>
      <c r="D235" s="238" t="s">
        <v>187</v>
      </c>
      <c r="E235" s="238" t="s">
        <v>58</v>
      </c>
      <c r="F235" s="239">
        <v>48</v>
      </c>
      <c r="G235" s="238" t="s">
        <v>168</v>
      </c>
      <c r="H235" s="239" t="s">
        <v>163</v>
      </c>
      <c r="I235" s="240">
        <v>1</v>
      </c>
      <c r="J235" s="240">
        <v>1</v>
      </c>
      <c r="K235" s="241" t="s">
        <v>174</v>
      </c>
      <c r="L235" s="241" t="s">
        <v>6</v>
      </c>
      <c r="M235" s="242">
        <v>5903.859919570342</v>
      </c>
      <c r="N235" s="243">
        <v>5858.029709871508</v>
      </c>
      <c r="O235" s="244">
        <f t="shared" si="67"/>
        <v>4.934210526315789</v>
      </c>
      <c r="P235" s="244">
        <f t="shared" si="67"/>
        <v>5.592105263157895</v>
      </c>
      <c r="Q235" s="244">
        <f t="shared" si="52"/>
        <v>0.6578947368421053</v>
      </c>
      <c r="R235" s="245">
        <v>203.45</v>
      </c>
      <c r="S235" s="245">
        <v>208.11</v>
      </c>
      <c r="T235" s="245">
        <v>210.42</v>
      </c>
      <c r="U235" s="245">
        <v>205.9</v>
      </c>
      <c r="V235" s="245">
        <v>205.99</v>
      </c>
      <c r="W235" s="245">
        <f t="shared" si="53"/>
        <v>198.5157894736842</v>
      </c>
      <c r="X235" s="245">
        <f t="shared" si="54"/>
        <v>202.51789473684212</v>
      </c>
      <c r="Y235" s="245">
        <f t="shared" si="55"/>
        <v>204.8278947368421</v>
      </c>
      <c r="Z235" s="245">
        <f t="shared" si="56"/>
        <v>200.30789473684212</v>
      </c>
      <c r="AA235" s="245">
        <f t="shared" si="57"/>
        <v>200.39789473684212</v>
      </c>
      <c r="AB235" s="130">
        <f t="shared" si="58"/>
        <v>4.002105263157915</v>
      </c>
      <c r="AC235" s="130">
        <f t="shared" si="59"/>
        <v>2.309999999999974</v>
      </c>
      <c r="AD235" s="130">
        <f t="shared" si="60"/>
        <v>-4.519999999999982</v>
      </c>
      <c r="AE235" s="130">
        <f t="shared" si="61"/>
        <v>0.09000000000000341</v>
      </c>
      <c r="AF235" s="130">
        <f t="shared" si="62"/>
        <v>4.002105263157915</v>
      </c>
      <c r="AG235" s="130">
        <f t="shared" si="63"/>
        <v>6.312105263157889</v>
      </c>
      <c r="AH235" s="130">
        <f t="shared" si="64"/>
        <v>1.7921052631579073</v>
      </c>
      <c r="AI235" s="130">
        <f t="shared" si="65"/>
        <v>1.8821052631579107</v>
      </c>
    </row>
    <row r="236" spans="1:35" ht="15">
      <c r="A236" s="237">
        <v>306</v>
      </c>
      <c r="B236" s="238" t="s">
        <v>444</v>
      </c>
      <c r="C236" s="239">
        <v>71</v>
      </c>
      <c r="D236" s="238" t="s">
        <v>322</v>
      </c>
      <c r="E236" s="238" t="s">
        <v>167</v>
      </c>
      <c r="F236" s="239">
        <v>123</v>
      </c>
      <c r="G236" s="238" t="s">
        <v>162</v>
      </c>
      <c r="H236" s="239" t="s">
        <v>163</v>
      </c>
      <c r="I236" s="240">
        <v>0.8316895464036608</v>
      </c>
      <c r="J236" s="240">
        <v>0.668</v>
      </c>
      <c r="K236" s="241" t="s">
        <v>164</v>
      </c>
      <c r="L236" s="241" t="s">
        <v>5</v>
      </c>
      <c r="M236" s="242">
        <v>17451.296708046524</v>
      </c>
      <c r="N236" s="243">
        <v>17451.296708046524</v>
      </c>
      <c r="O236" s="244">
        <f t="shared" si="67"/>
        <v>8.881370141065224</v>
      </c>
      <c r="P236" s="244">
        <f t="shared" si="67"/>
        <v>10.065552826540587</v>
      </c>
      <c r="Q236" s="244">
        <f t="shared" si="52"/>
        <v>1.1841826854753634</v>
      </c>
      <c r="R236" s="245">
        <v>134.342259</v>
      </c>
      <c r="S236" s="245">
        <v>137.53827299999998</v>
      </c>
      <c r="T236" s="245">
        <v>137.363273</v>
      </c>
      <c r="U236" s="245">
        <v>137.32427299999998</v>
      </c>
      <c r="V236" s="245">
        <v>137.094273</v>
      </c>
      <c r="W236" s="245">
        <f t="shared" si="53"/>
        <v>125.4608888589348</v>
      </c>
      <c r="X236" s="245">
        <f t="shared" si="54"/>
        <v>127.4727201734594</v>
      </c>
      <c r="Y236" s="245">
        <f t="shared" si="55"/>
        <v>127.29772017345941</v>
      </c>
      <c r="Z236" s="245">
        <f t="shared" si="56"/>
        <v>127.2587201734594</v>
      </c>
      <c r="AA236" s="245">
        <f t="shared" si="57"/>
        <v>127.0287201734594</v>
      </c>
      <c r="AB236" s="130">
        <f t="shared" si="58"/>
        <v>2.011831314524599</v>
      </c>
      <c r="AC236" s="130">
        <f t="shared" si="59"/>
        <v>-0.17499999999998295</v>
      </c>
      <c r="AD236" s="130">
        <f t="shared" si="60"/>
        <v>-0.03900000000001569</v>
      </c>
      <c r="AE236" s="130">
        <f t="shared" si="61"/>
        <v>-0.22999999999998977</v>
      </c>
      <c r="AF236" s="130">
        <f t="shared" si="62"/>
        <v>2.011831314524599</v>
      </c>
      <c r="AG236" s="130">
        <f t="shared" si="63"/>
        <v>1.8368313145246162</v>
      </c>
      <c r="AH236" s="130">
        <f t="shared" si="64"/>
        <v>1.7978313145246005</v>
      </c>
      <c r="AI236" s="130">
        <f t="shared" si="65"/>
        <v>1.5678313145246108</v>
      </c>
    </row>
    <row r="237" spans="1:35" ht="15">
      <c r="A237" s="237">
        <v>402</v>
      </c>
      <c r="B237" s="238" t="s">
        <v>445</v>
      </c>
      <c r="C237" s="239">
        <v>36</v>
      </c>
      <c r="D237" s="238" t="s">
        <v>405</v>
      </c>
      <c r="E237" s="238" t="s">
        <v>167</v>
      </c>
      <c r="F237" s="239">
        <v>99</v>
      </c>
      <c r="G237" s="238" t="s">
        <v>162</v>
      </c>
      <c r="H237" s="239" t="s">
        <v>163</v>
      </c>
      <c r="I237" s="240">
        <v>0.7499034056411106</v>
      </c>
      <c r="J237" s="240">
        <v>0.651</v>
      </c>
      <c r="K237" s="241" t="s">
        <v>164</v>
      </c>
      <c r="L237" s="241" t="s">
        <v>3</v>
      </c>
      <c r="M237" s="242">
        <v>16406.448605788173</v>
      </c>
      <c r="N237" s="243">
        <v>16406.448605788173</v>
      </c>
      <c r="O237" s="244">
        <f t="shared" si="67"/>
        <v>10.107211668972415</v>
      </c>
      <c r="P237" s="244">
        <f t="shared" si="67"/>
        <v>11.454839891502068</v>
      </c>
      <c r="Q237" s="244">
        <f t="shared" si="52"/>
        <v>1.3476282225296536</v>
      </c>
      <c r="R237" s="245">
        <v>145.647116</v>
      </c>
      <c r="S237" s="245">
        <v>149.061383</v>
      </c>
      <c r="T237" s="245">
        <v>156.365383</v>
      </c>
      <c r="U237" s="245">
        <v>148.82438299999998</v>
      </c>
      <c r="V237" s="245">
        <v>148.713383</v>
      </c>
      <c r="W237" s="245">
        <f t="shared" si="53"/>
        <v>135.5399043310276</v>
      </c>
      <c r="X237" s="245">
        <f t="shared" si="54"/>
        <v>137.60654310849793</v>
      </c>
      <c r="Y237" s="245">
        <f t="shared" si="55"/>
        <v>144.91054310849793</v>
      </c>
      <c r="Z237" s="245">
        <f t="shared" si="56"/>
        <v>137.3695431084979</v>
      </c>
      <c r="AA237" s="245">
        <f t="shared" si="57"/>
        <v>137.25854310849792</v>
      </c>
      <c r="AB237" s="130">
        <f t="shared" si="58"/>
        <v>2.066638777470331</v>
      </c>
      <c r="AC237" s="130">
        <f t="shared" si="59"/>
        <v>7.304000000000002</v>
      </c>
      <c r="AD237" s="130">
        <f t="shared" si="60"/>
        <v>-7.541000000000025</v>
      </c>
      <c r="AE237" s="130">
        <f t="shared" si="61"/>
        <v>-0.11099999999999</v>
      </c>
      <c r="AF237" s="130">
        <f t="shared" si="62"/>
        <v>2.066638777470331</v>
      </c>
      <c r="AG237" s="130">
        <f t="shared" si="63"/>
        <v>9.370638777470333</v>
      </c>
      <c r="AH237" s="130">
        <f t="shared" si="64"/>
        <v>1.8296387774703078</v>
      </c>
      <c r="AI237" s="130">
        <f t="shared" si="65"/>
        <v>1.7186387774703178</v>
      </c>
    </row>
    <row r="238" spans="1:35" ht="15">
      <c r="A238" s="237">
        <v>959</v>
      </c>
      <c r="B238" s="238" t="s">
        <v>450</v>
      </c>
      <c r="C238" s="239">
        <v>30</v>
      </c>
      <c r="D238" s="238" t="s">
        <v>64</v>
      </c>
      <c r="E238" s="238" t="s">
        <v>64</v>
      </c>
      <c r="F238" s="239">
        <v>159</v>
      </c>
      <c r="G238" s="238" t="s">
        <v>162</v>
      </c>
      <c r="H238" s="239" t="s">
        <v>163</v>
      </c>
      <c r="I238" s="240">
        <v>0.7821940406227446</v>
      </c>
      <c r="J238" s="240">
        <v>0.63</v>
      </c>
      <c r="K238" s="241" t="s">
        <v>164</v>
      </c>
      <c r="L238" s="241" t="s">
        <v>3</v>
      </c>
      <c r="M238" s="242">
        <v>22942.483596075857</v>
      </c>
      <c r="N238" s="243">
        <v>22942.483596075857</v>
      </c>
      <c r="O238" s="244">
        <f t="shared" si="67"/>
        <v>10.012963272215337</v>
      </c>
      <c r="P238" s="244">
        <f t="shared" si="67"/>
        <v>11.34802504184405</v>
      </c>
      <c r="Q238" s="244">
        <f t="shared" si="52"/>
        <v>1.3350617696287124</v>
      </c>
      <c r="R238" s="245">
        <v>166.14901600000002</v>
      </c>
      <c r="S238" s="245">
        <v>170.042136</v>
      </c>
      <c r="T238" s="245">
        <v>171.94613600000002</v>
      </c>
      <c r="U238" s="245">
        <v>169.34413600000002</v>
      </c>
      <c r="V238" s="245">
        <v>169.616136</v>
      </c>
      <c r="W238" s="245">
        <f t="shared" si="53"/>
        <v>156.1360527277847</v>
      </c>
      <c r="X238" s="245">
        <f t="shared" si="54"/>
        <v>158.69411095815596</v>
      </c>
      <c r="Y238" s="245">
        <f t="shared" si="55"/>
        <v>160.59811095815598</v>
      </c>
      <c r="Z238" s="245">
        <f t="shared" si="56"/>
        <v>157.99611095815598</v>
      </c>
      <c r="AA238" s="245">
        <f t="shared" si="57"/>
        <v>158.26811095815597</v>
      </c>
      <c r="AB238" s="130">
        <f t="shared" si="58"/>
        <v>2.558058230371273</v>
      </c>
      <c r="AC238" s="130">
        <f t="shared" si="59"/>
        <v>1.9040000000000248</v>
      </c>
      <c r="AD238" s="130">
        <f t="shared" si="60"/>
        <v>-2.602000000000004</v>
      </c>
      <c r="AE238" s="130">
        <f t="shared" si="61"/>
        <v>0.27199999999999136</v>
      </c>
      <c r="AF238" s="130">
        <f t="shared" si="62"/>
        <v>2.558058230371273</v>
      </c>
      <c r="AG238" s="130">
        <f t="shared" si="63"/>
        <v>4.462058230371298</v>
      </c>
      <c r="AH238" s="130">
        <f t="shared" si="64"/>
        <v>1.860058230371294</v>
      </c>
      <c r="AI238" s="130">
        <f t="shared" si="65"/>
        <v>2.1320582303712854</v>
      </c>
    </row>
    <row r="239" spans="1:35" ht="15">
      <c r="A239" s="237">
        <v>337</v>
      </c>
      <c r="B239" s="238" t="s">
        <v>446</v>
      </c>
      <c r="C239" s="239">
        <v>36</v>
      </c>
      <c r="D239" s="238" t="s">
        <v>405</v>
      </c>
      <c r="E239" s="238" t="s">
        <v>167</v>
      </c>
      <c r="F239" s="239">
        <v>119</v>
      </c>
      <c r="G239" s="238" t="s">
        <v>162</v>
      </c>
      <c r="H239" s="239" t="s">
        <v>163</v>
      </c>
      <c r="I239" s="240">
        <v>0.6977315516370483</v>
      </c>
      <c r="J239" s="240">
        <v>0.69</v>
      </c>
      <c r="K239" s="241" t="s">
        <v>164</v>
      </c>
      <c r="L239" s="241" t="s">
        <v>3</v>
      </c>
      <c r="M239" s="242">
        <v>19578.152375594233</v>
      </c>
      <c r="N239" s="243">
        <v>19578.152375594233</v>
      </c>
      <c r="O239" s="244">
        <f t="shared" si="67"/>
        <v>10.248970010752265</v>
      </c>
      <c r="P239" s="244">
        <f t="shared" si="67"/>
        <v>11.615499345519233</v>
      </c>
      <c r="Q239" s="244">
        <f t="shared" si="52"/>
        <v>1.3665293347669678</v>
      </c>
      <c r="R239" s="245">
        <v>148.10131</v>
      </c>
      <c r="S239" s="245">
        <v>151.773961</v>
      </c>
      <c r="T239" s="245">
        <v>155.40696100000002</v>
      </c>
      <c r="U239" s="245">
        <v>151.35196100000002</v>
      </c>
      <c r="V239" s="245">
        <v>151.227961</v>
      </c>
      <c r="W239" s="245">
        <f t="shared" si="53"/>
        <v>137.85233998924775</v>
      </c>
      <c r="X239" s="245">
        <f t="shared" si="54"/>
        <v>140.1584616544808</v>
      </c>
      <c r="Y239" s="245">
        <f t="shared" si="55"/>
        <v>143.7914616544808</v>
      </c>
      <c r="Z239" s="245">
        <f t="shared" si="56"/>
        <v>139.7364616544808</v>
      </c>
      <c r="AA239" s="245">
        <f t="shared" si="57"/>
        <v>139.61246165448077</v>
      </c>
      <c r="AB239" s="130">
        <f t="shared" si="58"/>
        <v>2.306121665233036</v>
      </c>
      <c r="AC239" s="130">
        <f t="shared" si="59"/>
        <v>3.6330000000000098</v>
      </c>
      <c r="AD239" s="130">
        <f t="shared" si="60"/>
        <v>-4.055000000000007</v>
      </c>
      <c r="AE239" s="130">
        <f t="shared" si="61"/>
        <v>-0.12400000000002365</v>
      </c>
      <c r="AF239" s="130">
        <f t="shared" si="62"/>
        <v>2.306121665233036</v>
      </c>
      <c r="AG239" s="130">
        <f t="shared" si="63"/>
        <v>5.939121665233046</v>
      </c>
      <c r="AH239" s="130">
        <f t="shared" si="64"/>
        <v>1.8841216652330388</v>
      </c>
      <c r="AI239" s="130">
        <f t="shared" si="65"/>
        <v>1.7601216652330152</v>
      </c>
    </row>
    <row r="240" spans="1:35" ht="15">
      <c r="A240" s="237">
        <v>857</v>
      </c>
      <c r="B240" s="238" t="s">
        <v>437</v>
      </c>
      <c r="C240" s="239">
        <v>59</v>
      </c>
      <c r="D240" s="238" t="s">
        <v>70</v>
      </c>
      <c r="E240" s="238" t="s">
        <v>70</v>
      </c>
      <c r="F240" s="239">
        <v>189</v>
      </c>
      <c r="G240" s="238" t="s">
        <v>162</v>
      </c>
      <c r="H240" s="239" t="s">
        <v>163</v>
      </c>
      <c r="I240" s="240">
        <v>0.7971636742128545</v>
      </c>
      <c r="J240" s="240">
        <v>0.72</v>
      </c>
      <c r="K240" s="241" t="s">
        <v>207</v>
      </c>
      <c r="L240" s="241" t="s">
        <v>5</v>
      </c>
      <c r="M240" s="242">
        <v>30782.400358318035</v>
      </c>
      <c r="N240" s="243">
        <v>30782.400358318035</v>
      </c>
      <c r="O240" s="244">
        <f t="shared" si="67"/>
        <v>8.596816936252825</v>
      </c>
      <c r="P240" s="244">
        <f t="shared" si="67"/>
        <v>9.743059194419867</v>
      </c>
      <c r="Q240" s="244">
        <f t="shared" si="52"/>
        <v>1.1462422581670424</v>
      </c>
      <c r="R240" s="245">
        <v>144.16000000000003</v>
      </c>
      <c r="S240" s="245">
        <v>147.76600000000002</v>
      </c>
      <c r="T240" s="245">
        <v>153.08700000000002</v>
      </c>
      <c r="U240" s="245">
        <v>147.198</v>
      </c>
      <c r="V240" s="245">
        <v>147.155</v>
      </c>
      <c r="W240" s="245">
        <f t="shared" si="53"/>
        <v>135.5631830637472</v>
      </c>
      <c r="X240" s="245">
        <f t="shared" si="54"/>
        <v>138.02294080558016</v>
      </c>
      <c r="Y240" s="245">
        <f t="shared" si="55"/>
        <v>143.34394080558016</v>
      </c>
      <c r="Z240" s="245">
        <f t="shared" si="56"/>
        <v>137.45494080558015</v>
      </c>
      <c r="AA240" s="245">
        <f t="shared" si="57"/>
        <v>137.41194080558014</v>
      </c>
      <c r="AB240" s="130">
        <f t="shared" si="58"/>
        <v>2.4597577418329593</v>
      </c>
      <c r="AC240" s="130">
        <f t="shared" si="59"/>
        <v>5.320999999999998</v>
      </c>
      <c r="AD240" s="130">
        <f t="shared" si="60"/>
        <v>-5.88900000000001</v>
      </c>
      <c r="AE240" s="130">
        <f t="shared" si="61"/>
        <v>-0.043000000000006366</v>
      </c>
      <c r="AF240" s="130">
        <f t="shared" si="62"/>
        <v>2.4597577418329593</v>
      </c>
      <c r="AG240" s="130">
        <f t="shared" si="63"/>
        <v>7.780757741832957</v>
      </c>
      <c r="AH240" s="130">
        <f t="shared" si="64"/>
        <v>1.8917577418329472</v>
      </c>
      <c r="AI240" s="130">
        <f t="shared" si="65"/>
        <v>1.8487577418329408</v>
      </c>
    </row>
    <row r="241" spans="1:35" ht="15">
      <c r="A241" s="237">
        <v>343</v>
      </c>
      <c r="B241" s="238" t="s">
        <v>449</v>
      </c>
      <c r="C241" s="239">
        <v>22</v>
      </c>
      <c r="D241" s="238" t="s">
        <v>191</v>
      </c>
      <c r="E241" s="238" t="s">
        <v>167</v>
      </c>
      <c r="F241" s="239">
        <v>68</v>
      </c>
      <c r="G241" s="238" t="s">
        <v>162</v>
      </c>
      <c r="H241" s="239" t="s">
        <v>163</v>
      </c>
      <c r="I241" s="240">
        <v>0.9319350691096111</v>
      </c>
      <c r="J241" s="240">
        <v>0.653</v>
      </c>
      <c r="K241" s="241" t="s">
        <v>164</v>
      </c>
      <c r="L241" s="241" t="s">
        <v>4</v>
      </c>
      <c r="M241" s="242">
        <v>12558.265680129687</v>
      </c>
      <c r="N241" s="243">
        <v>12460.778958321442</v>
      </c>
      <c r="O241" s="244">
        <f t="shared" si="67"/>
        <v>8.108095203566755</v>
      </c>
      <c r="P241" s="244">
        <f t="shared" si="67"/>
        <v>9.189174564042323</v>
      </c>
      <c r="Q241" s="244">
        <f t="shared" si="52"/>
        <v>1.0810793604755684</v>
      </c>
      <c r="R241" s="245">
        <v>134.92400000000004</v>
      </c>
      <c r="S241" s="245">
        <v>138.13600000000002</v>
      </c>
      <c r="T241" s="245">
        <v>145.281</v>
      </c>
      <c r="U241" s="245">
        <v>137.96200000000002</v>
      </c>
      <c r="V241" s="245">
        <v>137.651</v>
      </c>
      <c r="W241" s="245">
        <f t="shared" si="53"/>
        <v>126.81590479643327</v>
      </c>
      <c r="X241" s="245">
        <f t="shared" si="54"/>
        <v>128.9468254359577</v>
      </c>
      <c r="Y241" s="245">
        <f t="shared" si="55"/>
        <v>136.09182543595767</v>
      </c>
      <c r="Z241" s="245">
        <f t="shared" si="56"/>
        <v>128.77282543595769</v>
      </c>
      <c r="AA241" s="245">
        <f t="shared" si="57"/>
        <v>128.46182543595768</v>
      </c>
      <c r="AB241" s="130">
        <f t="shared" si="58"/>
        <v>2.130920639524419</v>
      </c>
      <c r="AC241" s="130">
        <f t="shared" si="59"/>
        <v>7.144999999999982</v>
      </c>
      <c r="AD241" s="130">
        <f t="shared" si="60"/>
        <v>-7.318999999999988</v>
      </c>
      <c r="AE241" s="130">
        <f t="shared" si="61"/>
        <v>-0.31100000000000705</v>
      </c>
      <c r="AF241" s="130">
        <f t="shared" si="62"/>
        <v>2.130920639524419</v>
      </c>
      <c r="AG241" s="130">
        <f t="shared" si="63"/>
        <v>9.2759206395244</v>
      </c>
      <c r="AH241" s="130">
        <f t="shared" si="64"/>
        <v>1.9569206395244123</v>
      </c>
      <c r="AI241" s="130">
        <f t="shared" si="65"/>
        <v>1.6459206395244053</v>
      </c>
    </row>
    <row r="242" spans="1:35" ht="15">
      <c r="A242" s="237">
        <v>247</v>
      </c>
      <c r="B242" s="238" t="s">
        <v>441</v>
      </c>
      <c r="C242" s="239">
        <v>18</v>
      </c>
      <c r="D242" s="238" t="s">
        <v>69</v>
      </c>
      <c r="E242" s="238" t="s">
        <v>69</v>
      </c>
      <c r="F242" s="239">
        <v>160</v>
      </c>
      <c r="G242" s="238" t="s">
        <v>162</v>
      </c>
      <c r="H242" s="239" t="s">
        <v>163</v>
      </c>
      <c r="I242" s="240">
        <v>0.9203893442622951</v>
      </c>
      <c r="J242" s="240">
        <v>0.403</v>
      </c>
      <c r="K242" s="241" t="s">
        <v>164</v>
      </c>
      <c r="L242" s="241" t="s">
        <v>3</v>
      </c>
      <c r="M242" s="242">
        <v>18624.612749600656</v>
      </c>
      <c r="N242" s="243">
        <v>18624.612749600656</v>
      </c>
      <c r="O242" s="244">
        <f t="shared" si="67"/>
        <v>13.302738295258592</v>
      </c>
      <c r="P242" s="244">
        <f t="shared" si="67"/>
        <v>15.076436734626405</v>
      </c>
      <c r="Q242" s="244">
        <f t="shared" si="52"/>
        <v>1.7736984393678128</v>
      </c>
      <c r="R242" s="245">
        <v>149.805226</v>
      </c>
      <c r="S242" s="245">
        <v>153.53835999999998</v>
      </c>
      <c r="T242" s="245">
        <v>154.93635999999998</v>
      </c>
      <c r="U242" s="245">
        <v>153.58635999999998</v>
      </c>
      <c r="V242" s="245">
        <v>153.28235999999998</v>
      </c>
      <c r="W242" s="245">
        <f t="shared" si="53"/>
        <v>136.5024877047414</v>
      </c>
      <c r="X242" s="245">
        <f t="shared" si="54"/>
        <v>138.46192326537357</v>
      </c>
      <c r="Y242" s="245">
        <f t="shared" si="55"/>
        <v>139.85992326537357</v>
      </c>
      <c r="Z242" s="245">
        <f t="shared" si="56"/>
        <v>138.50992326537357</v>
      </c>
      <c r="AA242" s="245">
        <f t="shared" si="57"/>
        <v>138.20592326537357</v>
      </c>
      <c r="AB242" s="130">
        <f t="shared" si="58"/>
        <v>1.9594355606321585</v>
      </c>
      <c r="AC242" s="130">
        <f t="shared" si="59"/>
        <v>1.3979999999999961</v>
      </c>
      <c r="AD242" s="130">
        <f t="shared" si="60"/>
        <v>-1.3499999999999943</v>
      </c>
      <c r="AE242" s="130">
        <f t="shared" si="61"/>
        <v>-0.30400000000000205</v>
      </c>
      <c r="AF242" s="130">
        <f t="shared" si="62"/>
        <v>1.9594355606321585</v>
      </c>
      <c r="AG242" s="130">
        <f t="shared" si="63"/>
        <v>3.3574355606321546</v>
      </c>
      <c r="AH242" s="130">
        <f t="shared" si="64"/>
        <v>2.0074355606321603</v>
      </c>
      <c r="AI242" s="130">
        <f t="shared" si="65"/>
        <v>1.7034355606321583</v>
      </c>
    </row>
    <row r="243" spans="1:35" ht="15">
      <c r="A243" s="237">
        <v>336</v>
      </c>
      <c r="B243" s="238" t="s">
        <v>479</v>
      </c>
      <c r="C243" s="239">
        <v>27</v>
      </c>
      <c r="D243" s="238" t="s">
        <v>338</v>
      </c>
      <c r="E243" s="238" t="s">
        <v>167</v>
      </c>
      <c r="F243" s="239">
        <v>50</v>
      </c>
      <c r="G243" s="238" t="s">
        <v>162</v>
      </c>
      <c r="H243" s="239" t="s">
        <v>163</v>
      </c>
      <c r="I243" s="240">
        <v>0.8690163934426229</v>
      </c>
      <c r="J243" s="240">
        <v>0.733</v>
      </c>
      <c r="K243" s="241" t="s">
        <v>207</v>
      </c>
      <c r="L243" s="241" t="s">
        <v>3</v>
      </c>
      <c r="M243" s="242">
        <v>9624.077626633174</v>
      </c>
      <c r="N243" s="243">
        <v>9549.36828362787</v>
      </c>
      <c r="O243" s="244">
        <f t="shared" si="67"/>
        <v>7.746146949680094</v>
      </c>
      <c r="P243" s="244">
        <f t="shared" si="67"/>
        <v>8.778966542970775</v>
      </c>
      <c r="Q243" s="244">
        <f t="shared" si="52"/>
        <v>1.0328195932906805</v>
      </c>
      <c r="R243" s="245">
        <v>154.352865</v>
      </c>
      <c r="S243" s="245">
        <v>157.92169800000002</v>
      </c>
      <c r="T243" s="245">
        <v>161.660698</v>
      </c>
      <c r="U243" s="245">
        <v>157.394698</v>
      </c>
      <c r="V243" s="245">
        <v>157.304698</v>
      </c>
      <c r="W243" s="245">
        <f t="shared" si="53"/>
        <v>146.60671805031993</v>
      </c>
      <c r="X243" s="245">
        <f t="shared" si="54"/>
        <v>149.14273145702924</v>
      </c>
      <c r="Y243" s="245">
        <f t="shared" si="55"/>
        <v>152.88173145702922</v>
      </c>
      <c r="Z243" s="245">
        <f t="shared" si="56"/>
        <v>148.61573145702923</v>
      </c>
      <c r="AA243" s="245">
        <f t="shared" si="57"/>
        <v>148.52573145702922</v>
      </c>
      <c r="AB243" s="130">
        <f t="shared" si="58"/>
        <v>2.5360134067093156</v>
      </c>
      <c r="AC243" s="130">
        <f t="shared" si="59"/>
        <v>3.738999999999976</v>
      </c>
      <c r="AD243" s="130">
        <f t="shared" si="60"/>
        <v>-4.265999999999991</v>
      </c>
      <c r="AE243" s="130">
        <f t="shared" si="61"/>
        <v>-0.09000000000000341</v>
      </c>
      <c r="AF243" s="130">
        <f t="shared" si="62"/>
        <v>2.5360134067093156</v>
      </c>
      <c r="AG243" s="130">
        <f t="shared" si="63"/>
        <v>6.2750134067092915</v>
      </c>
      <c r="AH243" s="130">
        <f t="shared" si="64"/>
        <v>2.0090134067093004</v>
      </c>
      <c r="AI243" s="130">
        <f t="shared" si="65"/>
        <v>1.919013406709297</v>
      </c>
    </row>
    <row r="244" spans="1:35" ht="15">
      <c r="A244" s="237">
        <v>276</v>
      </c>
      <c r="B244" s="238" t="s">
        <v>451</v>
      </c>
      <c r="C244" s="239">
        <v>14</v>
      </c>
      <c r="D244" s="238" t="s">
        <v>334</v>
      </c>
      <c r="E244" s="238" t="s">
        <v>167</v>
      </c>
      <c r="F244" s="239">
        <v>225</v>
      </c>
      <c r="G244" s="238" t="s">
        <v>162</v>
      </c>
      <c r="H244" s="239" t="s">
        <v>163</v>
      </c>
      <c r="I244" s="240">
        <v>0.8584578020643594</v>
      </c>
      <c r="J244" s="240">
        <v>0.85</v>
      </c>
      <c r="K244" s="241" t="s">
        <v>290</v>
      </c>
      <c r="L244" s="241" t="s">
        <v>5</v>
      </c>
      <c r="M244" s="242">
        <v>18882.286712415596</v>
      </c>
      <c r="N244" s="243">
        <v>18564.516872777065</v>
      </c>
      <c r="O244" s="244">
        <f t="shared" si="67"/>
        <v>6.762072109324617</v>
      </c>
      <c r="P244" s="244">
        <f t="shared" si="67"/>
        <v>7.663681723901233</v>
      </c>
      <c r="Q244" s="244">
        <f t="shared" si="52"/>
        <v>0.9016096145766159</v>
      </c>
      <c r="R244" s="245">
        <v>141.835</v>
      </c>
      <c r="S244" s="245">
        <v>145.133</v>
      </c>
      <c r="T244" s="245">
        <v>144.072</v>
      </c>
      <c r="U244" s="245">
        <v>144.757</v>
      </c>
      <c r="V244" s="245">
        <v>144.683</v>
      </c>
      <c r="W244" s="245">
        <f t="shared" si="53"/>
        <v>135.0729278906754</v>
      </c>
      <c r="X244" s="245">
        <f t="shared" si="54"/>
        <v>137.4693182760988</v>
      </c>
      <c r="Y244" s="245">
        <f t="shared" si="55"/>
        <v>136.40831827609878</v>
      </c>
      <c r="Z244" s="245">
        <f t="shared" si="56"/>
        <v>137.09331827609878</v>
      </c>
      <c r="AA244" s="245">
        <f t="shared" si="57"/>
        <v>137.01931827609877</v>
      </c>
      <c r="AB244" s="130">
        <f t="shared" si="58"/>
        <v>2.3963903854233877</v>
      </c>
      <c r="AC244" s="130">
        <f t="shared" si="59"/>
        <v>-1.061000000000007</v>
      </c>
      <c r="AD244" s="130">
        <f t="shared" si="60"/>
        <v>0.6850000000000023</v>
      </c>
      <c r="AE244" s="130">
        <f t="shared" si="61"/>
        <v>-0.07400000000001228</v>
      </c>
      <c r="AF244" s="130">
        <f t="shared" si="62"/>
        <v>2.3963903854233877</v>
      </c>
      <c r="AG244" s="130">
        <f t="shared" si="63"/>
        <v>1.3353903854233806</v>
      </c>
      <c r="AH244" s="130">
        <f t="shared" si="64"/>
        <v>2.020390385423383</v>
      </c>
      <c r="AI244" s="130">
        <f t="shared" si="65"/>
        <v>1.9463903854233706</v>
      </c>
    </row>
    <row r="245" spans="1:35" ht="15">
      <c r="A245" s="237">
        <v>862</v>
      </c>
      <c r="B245" s="238" t="s">
        <v>453</v>
      </c>
      <c r="C245" s="239">
        <v>22</v>
      </c>
      <c r="D245" s="238" t="s">
        <v>191</v>
      </c>
      <c r="E245" s="238" t="s">
        <v>167</v>
      </c>
      <c r="F245" s="239">
        <v>84</v>
      </c>
      <c r="G245" s="238" t="s">
        <v>162</v>
      </c>
      <c r="H245" s="239" t="s">
        <v>163</v>
      </c>
      <c r="I245" s="240">
        <v>0.8933450429352069</v>
      </c>
      <c r="J245" s="240">
        <v>0.629</v>
      </c>
      <c r="K245" s="241" t="s">
        <v>164</v>
      </c>
      <c r="L245" s="241" t="s">
        <v>4</v>
      </c>
      <c r="M245" s="242">
        <v>14185.871568691333</v>
      </c>
      <c r="N245" s="243">
        <v>14075.750143452444</v>
      </c>
      <c r="O245" s="244">
        <f t="shared" si="67"/>
        <v>8.781077256068505</v>
      </c>
      <c r="P245" s="244">
        <f t="shared" si="67"/>
        <v>9.951887556877638</v>
      </c>
      <c r="Q245" s="244">
        <f t="shared" si="52"/>
        <v>1.1708103008091335</v>
      </c>
      <c r="R245" s="245">
        <v>140.199</v>
      </c>
      <c r="S245" s="245">
        <v>143.45</v>
      </c>
      <c r="T245" s="245">
        <v>147.329</v>
      </c>
      <c r="U245" s="245">
        <v>143.57</v>
      </c>
      <c r="V245" s="245">
        <v>143.284</v>
      </c>
      <c r="W245" s="245">
        <f t="shared" si="53"/>
        <v>131.4179227439315</v>
      </c>
      <c r="X245" s="245">
        <f t="shared" si="54"/>
        <v>133.49811244312235</v>
      </c>
      <c r="Y245" s="245">
        <f t="shared" si="55"/>
        <v>137.37711244312237</v>
      </c>
      <c r="Z245" s="245">
        <f t="shared" si="56"/>
        <v>133.61811244312236</v>
      </c>
      <c r="AA245" s="245">
        <f t="shared" si="57"/>
        <v>133.33211244312236</v>
      </c>
      <c r="AB245" s="130">
        <f t="shared" si="58"/>
        <v>2.0801896991908393</v>
      </c>
      <c r="AC245" s="130">
        <f t="shared" si="59"/>
        <v>3.879000000000019</v>
      </c>
      <c r="AD245" s="130">
        <f t="shared" si="60"/>
        <v>-3.7590000000000146</v>
      </c>
      <c r="AE245" s="130">
        <f t="shared" si="61"/>
        <v>-0.28600000000000136</v>
      </c>
      <c r="AF245" s="130">
        <f t="shared" si="62"/>
        <v>2.0801896991908393</v>
      </c>
      <c r="AG245" s="130">
        <f t="shared" si="63"/>
        <v>5.959189699190858</v>
      </c>
      <c r="AH245" s="130">
        <f t="shared" si="64"/>
        <v>2.200189699190844</v>
      </c>
      <c r="AI245" s="130">
        <f t="shared" si="65"/>
        <v>1.9141896991908425</v>
      </c>
    </row>
    <row r="246" spans="1:35" ht="15">
      <c r="A246" s="237">
        <v>339</v>
      </c>
      <c r="B246" s="238" t="s">
        <v>457</v>
      </c>
      <c r="C246" s="239">
        <v>44</v>
      </c>
      <c r="D246" s="238" t="s">
        <v>187</v>
      </c>
      <c r="E246" s="238" t="s">
        <v>58</v>
      </c>
      <c r="F246" s="239">
        <v>92</v>
      </c>
      <c r="G246" s="238" t="s">
        <v>162</v>
      </c>
      <c r="H246" s="239" t="s">
        <v>163</v>
      </c>
      <c r="I246" s="240">
        <v>0.8287598004276551</v>
      </c>
      <c r="J246" s="240">
        <v>0.697</v>
      </c>
      <c r="K246" s="241" t="s">
        <v>164</v>
      </c>
      <c r="L246" s="241" t="s">
        <v>3</v>
      </c>
      <c r="M246" s="242">
        <v>14309.698226183034</v>
      </c>
      <c r="N246" s="243">
        <v>14309.698226183034</v>
      </c>
      <c r="O246" s="244">
        <f aca="true" t="shared" si="68" ref="O246:P265">O$3/30.4/$I246/$J246</f>
        <v>8.54193417119973</v>
      </c>
      <c r="P246" s="244">
        <f t="shared" si="68"/>
        <v>9.680858727359695</v>
      </c>
      <c r="Q246" s="244">
        <f t="shared" si="52"/>
        <v>1.1389245561599655</v>
      </c>
      <c r="R246" s="245">
        <v>151.80292699999998</v>
      </c>
      <c r="S246" s="245">
        <v>155.48569</v>
      </c>
      <c r="T246" s="245">
        <v>158.50169</v>
      </c>
      <c r="U246" s="245">
        <v>155.18169</v>
      </c>
      <c r="V246" s="245">
        <v>154.85169</v>
      </c>
      <c r="W246" s="245">
        <f t="shared" si="53"/>
        <v>143.26099282880025</v>
      </c>
      <c r="X246" s="245">
        <f t="shared" si="54"/>
        <v>145.8048312726403</v>
      </c>
      <c r="Y246" s="245">
        <f t="shared" si="55"/>
        <v>148.8208312726403</v>
      </c>
      <c r="Z246" s="245">
        <f t="shared" si="56"/>
        <v>145.5008312726403</v>
      </c>
      <c r="AA246" s="245">
        <f t="shared" si="57"/>
        <v>145.1708312726403</v>
      </c>
      <c r="AB246" s="130">
        <f t="shared" si="58"/>
        <v>2.543838443840059</v>
      </c>
      <c r="AC246" s="130">
        <f t="shared" si="59"/>
        <v>3.015999999999991</v>
      </c>
      <c r="AD246" s="130">
        <f t="shared" si="60"/>
        <v>-3.319999999999993</v>
      </c>
      <c r="AE246" s="130">
        <f t="shared" si="61"/>
        <v>-0.3300000000000125</v>
      </c>
      <c r="AF246" s="130">
        <f t="shared" si="62"/>
        <v>2.543838443840059</v>
      </c>
      <c r="AG246" s="130">
        <f t="shared" si="63"/>
        <v>5.55983844384005</v>
      </c>
      <c r="AH246" s="130">
        <f t="shared" si="64"/>
        <v>2.239838443840057</v>
      </c>
      <c r="AI246" s="130">
        <f t="shared" si="65"/>
        <v>1.9098384438400444</v>
      </c>
    </row>
    <row r="247" spans="1:35" ht="15" hidden="1">
      <c r="A247" s="237">
        <v>714</v>
      </c>
      <c r="B247" s="238" t="s">
        <v>585</v>
      </c>
      <c r="C247" s="239">
        <v>40</v>
      </c>
      <c r="D247" s="238" t="s">
        <v>61</v>
      </c>
      <c r="E247" s="238" t="s">
        <v>61</v>
      </c>
      <c r="F247" s="239">
        <v>95</v>
      </c>
      <c r="G247" s="238" t="s">
        <v>162</v>
      </c>
      <c r="H247" s="239" t="s">
        <v>163</v>
      </c>
      <c r="I247" s="240">
        <v>0.8262582686223756</v>
      </c>
      <c r="J247" s="240">
        <v>0.678</v>
      </c>
      <c r="K247" s="241" t="s">
        <v>164</v>
      </c>
      <c r="L247" s="241" t="s">
        <v>3</v>
      </c>
      <c r="M247" s="242">
        <v>16245.954140335929</v>
      </c>
      <c r="N247" s="243">
        <v>16245.954140335929</v>
      </c>
      <c r="O247" s="244">
        <f t="shared" si="68"/>
        <v>8.807895694184625</v>
      </c>
      <c r="P247" s="244">
        <f t="shared" si="68"/>
        <v>9.982281786742574</v>
      </c>
      <c r="Q247" s="244">
        <f t="shared" si="52"/>
        <v>1.174386092557949</v>
      </c>
      <c r="R247" s="245">
        <v>158.984237</v>
      </c>
      <c r="S247" s="245">
        <v>162.234678</v>
      </c>
      <c r="T247" s="245">
        <v>181.480678</v>
      </c>
      <c r="U247" s="245">
        <v>171.30267800000001</v>
      </c>
      <c r="V247" s="245">
        <v>170.376678</v>
      </c>
      <c r="W247" s="245">
        <f t="shared" si="53"/>
        <v>150.17634130581538</v>
      </c>
      <c r="X247" s="245">
        <f t="shared" si="54"/>
        <v>152.25239621325744</v>
      </c>
      <c r="Y247" s="245">
        <f t="shared" si="55"/>
        <v>171.49839621325745</v>
      </c>
      <c r="Z247" s="245">
        <f t="shared" si="56"/>
        <v>161.32039621325745</v>
      </c>
      <c r="AA247" s="245">
        <f t="shared" si="57"/>
        <v>160.39439621325744</v>
      </c>
      <c r="AB247" s="130">
        <f t="shared" si="58"/>
        <v>2.0760549074420567</v>
      </c>
      <c r="AC247" s="130">
        <f t="shared" si="59"/>
        <v>19.24600000000001</v>
      </c>
      <c r="AD247" s="130">
        <f t="shared" si="60"/>
        <v>-10.177999999999997</v>
      </c>
      <c r="AE247" s="130">
        <f t="shared" si="61"/>
        <v>-0.9260000000000161</v>
      </c>
      <c r="AF247" s="130">
        <f t="shared" si="62"/>
        <v>2.0760549074420567</v>
      </c>
      <c r="AG247" s="130">
        <f t="shared" si="63"/>
        <v>21.322054907442066</v>
      </c>
      <c r="AH247" s="130">
        <f t="shared" si="64"/>
        <v>11.144054907442069</v>
      </c>
      <c r="AI247" s="130">
        <f t="shared" si="65"/>
        <v>10.218054907442053</v>
      </c>
    </row>
    <row r="248" spans="1:35" ht="15">
      <c r="A248" s="237">
        <v>222</v>
      </c>
      <c r="B248" s="238" t="s">
        <v>454</v>
      </c>
      <c r="C248" s="239">
        <v>14</v>
      </c>
      <c r="D248" s="238" t="s">
        <v>334</v>
      </c>
      <c r="E248" s="238" t="s">
        <v>167</v>
      </c>
      <c r="F248" s="239">
        <v>120</v>
      </c>
      <c r="G248" s="238" t="s">
        <v>162</v>
      </c>
      <c r="H248" s="239" t="s">
        <v>400</v>
      </c>
      <c r="I248" s="240">
        <v>1</v>
      </c>
      <c r="J248" s="240">
        <v>1</v>
      </c>
      <c r="K248" s="241" t="s">
        <v>174</v>
      </c>
      <c r="L248" s="241" t="s">
        <v>5</v>
      </c>
      <c r="M248" s="242">
        <v>32447.93839013704</v>
      </c>
      <c r="N248" s="243">
        <v>17009.67367904398</v>
      </c>
      <c r="O248" s="244">
        <f t="shared" si="68"/>
        <v>4.934210526315789</v>
      </c>
      <c r="P248" s="244">
        <f t="shared" si="68"/>
        <v>5.592105263157895</v>
      </c>
      <c r="Q248" s="244">
        <f t="shared" si="52"/>
        <v>0.6578947368421053</v>
      </c>
      <c r="R248" s="245">
        <v>141.835</v>
      </c>
      <c r="S248" s="245">
        <v>145.133</v>
      </c>
      <c r="T248" s="245">
        <v>144.072</v>
      </c>
      <c r="U248" s="245">
        <v>144.757</v>
      </c>
      <c r="V248" s="245">
        <v>144.683</v>
      </c>
      <c r="W248" s="245">
        <f t="shared" si="53"/>
        <v>136.90078947368423</v>
      </c>
      <c r="X248" s="245">
        <f t="shared" si="54"/>
        <v>139.54089473684212</v>
      </c>
      <c r="Y248" s="245">
        <f t="shared" si="55"/>
        <v>138.4798947368421</v>
      </c>
      <c r="Z248" s="245">
        <f t="shared" si="56"/>
        <v>139.16489473684211</v>
      </c>
      <c r="AA248" s="245">
        <f t="shared" si="57"/>
        <v>139.0908947368421</v>
      </c>
      <c r="AB248" s="130">
        <f t="shared" si="58"/>
        <v>2.640105263157892</v>
      </c>
      <c r="AC248" s="130">
        <f t="shared" si="59"/>
        <v>-1.061000000000007</v>
      </c>
      <c r="AD248" s="130">
        <f t="shared" si="60"/>
        <v>0.6850000000000023</v>
      </c>
      <c r="AE248" s="130">
        <f t="shared" si="61"/>
        <v>-0.07400000000001228</v>
      </c>
      <c r="AF248" s="130">
        <f t="shared" si="62"/>
        <v>2.640105263157892</v>
      </c>
      <c r="AG248" s="130">
        <f t="shared" si="63"/>
        <v>1.579105263157885</v>
      </c>
      <c r="AH248" s="130">
        <f t="shared" si="64"/>
        <v>2.2641052631578873</v>
      </c>
      <c r="AI248" s="130">
        <f t="shared" si="65"/>
        <v>2.190105263157875</v>
      </c>
    </row>
    <row r="249" spans="1:35" ht="15">
      <c r="A249" s="237">
        <v>545</v>
      </c>
      <c r="B249" s="238" t="s">
        <v>456</v>
      </c>
      <c r="C249" s="239">
        <v>14</v>
      </c>
      <c r="D249" s="238" t="s">
        <v>334</v>
      </c>
      <c r="E249" s="238" t="s">
        <v>167</v>
      </c>
      <c r="F249" s="239">
        <v>140</v>
      </c>
      <c r="G249" s="238" t="s">
        <v>162</v>
      </c>
      <c r="H249" s="239" t="s">
        <v>163</v>
      </c>
      <c r="I249" s="240">
        <v>0.9774004683840749</v>
      </c>
      <c r="J249" s="240">
        <v>0.547</v>
      </c>
      <c r="K249" s="241" t="s">
        <v>164</v>
      </c>
      <c r="L249" s="241" t="s">
        <v>4</v>
      </c>
      <c r="M249" s="242">
        <v>24105.308344465066</v>
      </c>
      <c r="N249" s="243">
        <v>23918.184775929876</v>
      </c>
      <c r="O249" s="244">
        <f t="shared" si="68"/>
        <v>9.22906715868685</v>
      </c>
      <c r="P249" s="244">
        <f t="shared" si="68"/>
        <v>10.459609446511761</v>
      </c>
      <c r="Q249" s="244">
        <f t="shared" si="52"/>
        <v>1.2305422878249122</v>
      </c>
      <c r="R249" s="245">
        <v>141.173</v>
      </c>
      <c r="S249" s="245">
        <v>144.41500000000002</v>
      </c>
      <c r="T249" s="245">
        <v>143.833</v>
      </c>
      <c r="U249" s="245">
        <v>144.703</v>
      </c>
      <c r="V249" s="245">
        <v>144.406</v>
      </c>
      <c r="W249" s="245">
        <f t="shared" si="53"/>
        <v>131.94393284131314</v>
      </c>
      <c r="X249" s="245">
        <f t="shared" si="54"/>
        <v>133.95539055348826</v>
      </c>
      <c r="Y249" s="245">
        <f t="shared" si="55"/>
        <v>133.37339055348824</v>
      </c>
      <c r="Z249" s="245">
        <f t="shared" si="56"/>
        <v>134.24339055348824</v>
      </c>
      <c r="AA249" s="245">
        <f t="shared" si="57"/>
        <v>133.94639055348824</v>
      </c>
      <c r="AB249" s="130">
        <f t="shared" si="58"/>
        <v>2.0114577121751154</v>
      </c>
      <c r="AC249" s="130">
        <f t="shared" si="59"/>
        <v>-0.582000000000022</v>
      </c>
      <c r="AD249" s="130">
        <f t="shared" si="60"/>
        <v>0.8700000000000045</v>
      </c>
      <c r="AE249" s="130">
        <f t="shared" si="61"/>
        <v>-0.29699999999999704</v>
      </c>
      <c r="AF249" s="130">
        <f t="shared" si="62"/>
        <v>2.0114577121751154</v>
      </c>
      <c r="AG249" s="130">
        <f t="shared" si="63"/>
        <v>1.4294577121750933</v>
      </c>
      <c r="AH249" s="130">
        <f t="shared" si="64"/>
        <v>2.299457712175098</v>
      </c>
      <c r="AI249" s="130">
        <f t="shared" si="65"/>
        <v>2.002457712175101</v>
      </c>
    </row>
    <row r="250" spans="1:35" ht="15">
      <c r="A250" s="237">
        <v>806</v>
      </c>
      <c r="B250" s="238" t="s">
        <v>485</v>
      </c>
      <c r="C250" s="239">
        <v>5</v>
      </c>
      <c r="D250" s="238" t="s">
        <v>195</v>
      </c>
      <c r="E250" s="238" t="s">
        <v>59</v>
      </c>
      <c r="F250" s="239">
        <v>50</v>
      </c>
      <c r="G250" s="238" t="s">
        <v>162</v>
      </c>
      <c r="H250" s="239" t="s">
        <v>163</v>
      </c>
      <c r="I250" s="240">
        <v>0.918415300546448</v>
      </c>
      <c r="J250" s="240">
        <v>0.617</v>
      </c>
      <c r="K250" s="241" t="s">
        <v>164</v>
      </c>
      <c r="L250" s="241" t="s">
        <v>3</v>
      </c>
      <c r="M250" s="242">
        <v>8986.842877862793</v>
      </c>
      <c r="N250" s="243">
        <v>8917.080231181824</v>
      </c>
      <c r="O250" s="244">
        <f t="shared" si="68"/>
        <v>8.707498354768147</v>
      </c>
      <c r="P250" s="244">
        <f t="shared" si="68"/>
        <v>9.8684981354039</v>
      </c>
      <c r="Q250" s="244">
        <f t="shared" si="52"/>
        <v>1.1609997806357537</v>
      </c>
      <c r="R250" s="245">
        <v>148.526321</v>
      </c>
      <c r="S250" s="245">
        <v>151.99776899999998</v>
      </c>
      <c r="T250" s="245">
        <v>150.38076900000002</v>
      </c>
      <c r="U250" s="245">
        <v>151.996769</v>
      </c>
      <c r="V250" s="245">
        <v>151.715769</v>
      </c>
      <c r="W250" s="245">
        <f t="shared" si="53"/>
        <v>139.81882264523185</v>
      </c>
      <c r="X250" s="245">
        <f t="shared" si="54"/>
        <v>142.12927086459607</v>
      </c>
      <c r="Y250" s="245">
        <f t="shared" si="55"/>
        <v>140.5122708645961</v>
      </c>
      <c r="Z250" s="245">
        <f t="shared" si="56"/>
        <v>142.1282708645961</v>
      </c>
      <c r="AA250" s="245">
        <f t="shared" si="57"/>
        <v>141.84727086459608</v>
      </c>
      <c r="AB250" s="130">
        <f t="shared" si="58"/>
        <v>2.3104482193642184</v>
      </c>
      <c r="AC250" s="130">
        <f t="shared" si="59"/>
        <v>-1.6169999999999618</v>
      </c>
      <c r="AD250" s="130">
        <f t="shared" si="60"/>
        <v>1.6159999999999854</v>
      </c>
      <c r="AE250" s="130">
        <f t="shared" si="61"/>
        <v>-0.2810000000000059</v>
      </c>
      <c r="AF250" s="130">
        <f t="shared" si="62"/>
        <v>2.3104482193642184</v>
      </c>
      <c r="AG250" s="130">
        <f t="shared" si="63"/>
        <v>0.6934482193642566</v>
      </c>
      <c r="AH250" s="130">
        <f t="shared" si="64"/>
        <v>2.309448219364242</v>
      </c>
      <c r="AI250" s="130">
        <f t="shared" si="65"/>
        <v>2.028448219364236</v>
      </c>
    </row>
    <row r="251" spans="1:35" ht="15">
      <c r="A251" s="237">
        <v>153</v>
      </c>
      <c r="B251" s="238" t="s">
        <v>459</v>
      </c>
      <c r="C251" s="239">
        <v>24</v>
      </c>
      <c r="D251" s="238" t="s">
        <v>216</v>
      </c>
      <c r="E251" s="238" t="s">
        <v>167</v>
      </c>
      <c r="F251" s="239">
        <v>77</v>
      </c>
      <c r="G251" s="238" t="s">
        <v>162</v>
      </c>
      <c r="H251" s="239" t="s">
        <v>163</v>
      </c>
      <c r="I251" s="240">
        <v>0.8744588744588745</v>
      </c>
      <c r="J251" s="240">
        <v>0.58</v>
      </c>
      <c r="K251" s="241" t="s">
        <v>164</v>
      </c>
      <c r="L251" s="241" t="s">
        <v>4</v>
      </c>
      <c r="M251" s="242">
        <v>12394.440213693904</v>
      </c>
      <c r="N251" s="243">
        <v>12394.440213693904</v>
      </c>
      <c r="O251" s="244">
        <f t="shared" si="68"/>
        <v>9.728598767317749</v>
      </c>
      <c r="P251" s="244">
        <f t="shared" si="68"/>
        <v>11.025745269626782</v>
      </c>
      <c r="Q251" s="244">
        <f t="shared" si="52"/>
        <v>1.2971465023090332</v>
      </c>
      <c r="R251" s="245">
        <v>136.089</v>
      </c>
      <c r="S251" s="245">
        <v>139.331</v>
      </c>
      <c r="T251" s="245">
        <v>143.04999999999998</v>
      </c>
      <c r="U251" s="245">
        <v>139.754</v>
      </c>
      <c r="V251" s="245">
        <v>139.197</v>
      </c>
      <c r="W251" s="245">
        <f t="shared" si="53"/>
        <v>126.36040123268225</v>
      </c>
      <c r="X251" s="245">
        <f t="shared" si="54"/>
        <v>128.3052547303732</v>
      </c>
      <c r="Y251" s="245">
        <f t="shared" si="55"/>
        <v>132.0242547303732</v>
      </c>
      <c r="Z251" s="245">
        <f t="shared" si="56"/>
        <v>128.7282547303732</v>
      </c>
      <c r="AA251" s="245">
        <f t="shared" si="57"/>
        <v>128.17125473037322</v>
      </c>
      <c r="AB251" s="130">
        <f t="shared" si="58"/>
        <v>1.944853497690957</v>
      </c>
      <c r="AC251" s="130">
        <f t="shared" si="59"/>
        <v>3.718999999999994</v>
      </c>
      <c r="AD251" s="130">
        <f t="shared" si="60"/>
        <v>-3.2959999999999923</v>
      </c>
      <c r="AE251" s="130">
        <f t="shared" si="61"/>
        <v>-0.556999999999988</v>
      </c>
      <c r="AF251" s="130">
        <f t="shared" si="62"/>
        <v>1.944853497690957</v>
      </c>
      <c r="AG251" s="130">
        <f t="shared" si="63"/>
        <v>5.663853497690951</v>
      </c>
      <c r="AH251" s="130">
        <f t="shared" si="64"/>
        <v>2.367853497690959</v>
      </c>
      <c r="AI251" s="130">
        <f t="shared" si="65"/>
        <v>1.810853497690971</v>
      </c>
    </row>
    <row r="252" spans="1:35" ht="15">
      <c r="A252" s="237">
        <v>143</v>
      </c>
      <c r="B252" s="238" t="s">
        <v>460</v>
      </c>
      <c r="C252" s="239">
        <v>4</v>
      </c>
      <c r="D252" s="238" t="s">
        <v>461</v>
      </c>
      <c r="E252" s="238" t="s">
        <v>167</v>
      </c>
      <c r="F252" s="239">
        <v>75</v>
      </c>
      <c r="G252" s="238" t="s">
        <v>162</v>
      </c>
      <c r="H252" s="239" t="s">
        <v>163</v>
      </c>
      <c r="I252" s="240">
        <v>0.9320218579234972</v>
      </c>
      <c r="J252" s="240">
        <v>0.674</v>
      </c>
      <c r="K252" s="241" t="s">
        <v>164</v>
      </c>
      <c r="L252" s="241" t="s">
        <v>4</v>
      </c>
      <c r="M252" s="242">
        <v>14296.021723203246</v>
      </c>
      <c r="N252" s="243">
        <v>14185.045229458598</v>
      </c>
      <c r="O252" s="244">
        <f t="shared" si="68"/>
        <v>7.854737599548054</v>
      </c>
      <c r="P252" s="244">
        <f t="shared" si="68"/>
        <v>8.902035946154461</v>
      </c>
      <c r="Q252" s="244">
        <f t="shared" si="52"/>
        <v>1.0472983466064072</v>
      </c>
      <c r="R252" s="245">
        <v>134.024</v>
      </c>
      <c r="S252" s="245">
        <v>137.181</v>
      </c>
      <c r="T252" s="245">
        <v>139.42900000000003</v>
      </c>
      <c r="U252" s="245">
        <v>137.47200000000004</v>
      </c>
      <c r="V252" s="245">
        <v>137.35800000000003</v>
      </c>
      <c r="W252" s="245">
        <f t="shared" si="53"/>
        <v>126.16926240045194</v>
      </c>
      <c r="X252" s="245">
        <f t="shared" si="54"/>
        <v>128.27896405384556</v>
      </c>
      <c r="Y252" s="245">
        <f t="shared" si="55"/>
        <v>130.52696405384557</v>
      </c>
      <c r="Z252" s="245">
        <f t="shared" si="56"/>
        <v>128.56996405384558</v>
      </c>
      <c r="AA252" s="245">
        <f t="shared" si="57"/>
        <v>128.45596405384558</v>
      </c>
      <c r="AB252" s="130">
        <f t="shared" si="58"/>
        <v>2.109701653393614</v>
      </c>
      <c r="AC252" s="130">
        <f t="shared" si="59"/>
        <v>2.248000000000019</v>
      </c>
      <c r="AD252" s="130">
        <f t="shared" si="60"/>
        <v>-1.9569999999999936</v>
      </c>
      <c r="AE252" s="130">
        <f t="shared" si="61"/>
        <v>-0.11400000000000432</v>
      </c>
      <c r="AF252" s="130">
        <f t="shared" si="62"/>
        <v>2.109701653393614</v>
      </c>
      <c r="AG252" s="130">
        <f t="shared" si="63"/>
        <v>4.357701653393633</v>
      </c>
      <c r="AH252" s="130">
        <f t="shared" si="64"/>
        <v>2.4007016533936394</v>
      </c>
      <c r="AI252" s="130">
        <f t="shared" si="65"/>
        <v>2.286701653393635</v>
      </c>
    </row>
    <row r="253" spans="1:35" ht="15">
      <c r="A253" s="237">
        <v>733</v>
      </c>
      <c r="B253" s="238" t="s">
        <v>477</v>
      </c>
      <c r="C253" s="239">
        <v>70</v>
      </c>
      <c r="D253" s="238" t="s">
        <v>250</v>
      </c>
      <c r="E253" s="238" t="s">
        <v>63</v>
      </c>
      <c r="F253" s="239">
        <v>58</v>
      </c>
      <c r="G253" s="238" t="s">
        <v>162</v>
      </c>
      <c r="H253" s="239" t="s">
        <v>163</v>
      </c>
      <c r="I253" s="240">
        <v>0.9686263425664217</v>
      </c>
      <c r="J253" s="240">
        <v>0.212</v>
      </c>
      <c r="K253" s="241" t="s">
        <v>164</v>
      </c>
      <c r="L253" s="241" t="s">
        <v>4</v>
      </c>
      <c r="M253" s="242">
        <v>3295.5312192450483</v>
      </c>
      <c r="N253" s="243">
        <v>3269.9488224902752</v>
      </c>
      <c r="O253" s="244">
        <f t="shared" si="68"/>
        <v>24.028437934748563</v>
      </c>
      <c r="P253" s="244">
        <f t="shared" si="68"/>
        <v>27.232229659381705</v>
      </c>
      <c r="Q253" s="244">
        <f t="shared" si="52"/>
        <v>3.2037917246331418</v>
      </c>
      <c r="R253" s="245">
        <v>158.06400000000002</v>
      </c>
      <c r="S253" s="245">
        <v>161.041</v>
      </c>
      <c r="T253" s="245">
        <v>166.901</v>
      </c>
      <c r="U253" s="245">
        <v>163.672</v>
      </c>
      <c r="V253" s="245">
        <v>162.95499999999998</v>
      </c>
      <c r="W253" s="245">
        <f t="shared" si="53"/>
        <v>134.03556206525147</v>
      </c>
      <c r="X253" s="245">
        <f t="shared" si="54"/>
        <v>133.80877034061828</v>
      </c>
      <c r="Y253" s="245">
        <f t="shared" si="55"/>
        <v>139.6687703406183</v>
      </c>
      <c r="Z253" s="245">
        <f t="shared" si="56"/>
        <v>136.43977034061828</v>
      </c>
      <c r="AA253" s="245">
        <f t="shared" si="57"/>
        <v>135.72277034061827</v>
      </c>
      <c r="AB253" s="130">
        <f t="shared" si="58"/>
        <v>-0.22679172463318764</v>
      </c>
      <c r="AC253" s="130">
        <f t="shared" si="59"/>
        <v>5.860000000000014</v>
      </c>
      <c r="AD253" s="130">
        <f t="shared" si="60"/>
        <v>-3.2290000000000134</v>
      </c>
      <c r="AE253" s="130">
        <f t="shared" si="61"/>
        <v>-0.717000000000013</v>
      </c>
      <c r="AF253" s="130">
        <f t="shared" si="62"/>
        <v>-0.22679172463318764</v>
      </c>
      <c r="AG253" s="130">
        <f t="shared" si="63"/>
        <v>5.633208275366826</v>
      </c>
      <c r="AH253" s="130">
        <f t="shared" si="64"/>
        <v>2.4042082753668126</v>
      </c>
      <c r="AI253" s="130">
        <f t="shared" si="65"/>
        <v>1.6872082753667996</v>
      </c>
    </row>
    <row r="254" spans="1:35" ht="15">
      <c r="A254" s="237">
        <v>673</v>
      </c>
      <c r="B254" s="238" t="s">
        <v>465</v>
      </c>
      <c r="C254" s="239">
        <v>5</v>
      </c>
      <c r="D254" s="238" t="s">
        <v>195</v>
      </c>
      <c r="E254" s="238" t="s">
        <v>59</v>
      </c>
      <c r="F254" s="239">
        <v>82</v>
      </c>
      <c r="G254" s="238" t="s">
        <v>162</v>
      </c>
      <c r="H254" s="239" t="s">
        <v>163</v>
      </c>
      <c r="I254" s="240">
        <v>0.9607823537251766</v>
      </c>
      <c r="J254" s="240">
        <v>0.59</v>
      </c>
      <c r="K254" s="241" t="s">
        <v>164</v>
      </c>
      <c r="L254" s="241" t="s">
        <v>4</v>
      </c>
      <c r="M254" s="242">
        <v>14383.9366226813</v>
      </c>
      <c r="N254" s="243">
        <v>14272.277667236403</v>
      </c>
      <c r="O254" s="244">
        <f t="shared" si="68"/>
        <v>8.704436188118223</v>
      </c>
      <c r="P254" s="244">
        <f t="shared" si="68"/>
        <v>9.865027679867318</v>
      </c>
      <c r="Q254" s="244">
        <f t="shared" si="52"/>
        <v>1.160591491749095</v>
      </c>
      <c r="R254" s="245">
        <v>146.872</v>
      </c>
      <c r="S254" s="245">
        <v>150.15400000000002</v>
      </c>
      <c r="T254" s="245">
        <v>154.437</v>
      </c>
      <c r="U254" s="245">
        <v>150.454</v>
      </c>
      <c r="V254" s="245">
        <v>149.89200000000002</v>
      </c>
      <c r="W254" s="245">
        <f t="shared" si="53"/>
        <v>138.1675638118818</v>
      </c>
      <c r="X254" s="245">
        <f t="shared" si="54"/>
        <v>140.2889723201327</v>
      </c>
      <c r="Y254" s="245">
        <f t="shared" si="55"/>
        <v>144.5719723201327</v>
      </c>
      <c r="Z254" s="245">
        <f t="shared" si="56"/>
        <v>140.58897232013268</v>
      </c>
      <c r="AA254" s="245">
        <f t="shared" si="57"/>
        <v>140.0269723201327</v>
      </c>
      <c r="AB254" s="130">
        <f t="shared" si="58"/>
        <v>2.1214085082509087</v>
      </c>
      <c r="AC254" s="130">
        <f t="shared" si="59"/>
        <v>4.282999999999987</v>
      </c>
      <c r="AD254" s="130">
        <f t="shared" si="60"/>
        <v>-3.983000000000004</v>
      </c>
      <c r="AE254" s="130">
        <f t="shared" si="61"/>
        <v>-0.5619999999999834</v>
      </c>
      <c r="AF254" s="130">
        <f t="shared" si="62"/>
        <v>2.1214085082509087</v>
      </c>
      <c r="AG254" s="130">
        <f t="shared" si="63"/>
        <v>6.404408508250896</v>
      </c>
      <c r="AH254" s="130">
        <f t="shared" si="64"/>
        <v>2.4214085082508916</v>
      </c>
      <c r="AI254" s="130">
        <f t="shared" si="65"/>
        <v>1.8594085082509082</v>
      </c>
    </row>
    <row r="255" spans="1:35" ht="15">
      <c r="A255" s="237">
        <v>242</v>
      </c>
      <c r="B255" s="238" t="s">
        <v>488</v>
      </c>
      <c r="C255" s="239">
        <v>2</v>
      </c>
      <c r="D255" s="238" t="s">
        <v>276</v>
      </c>
      <c r="E255" s="238" t="s">
        <v>167</v>
      </c>
      <c r="F255" s="239">
        <v>132</v>
      </c>
      <c r="G255" s="238" t="s">
        <v>162</v>
      </c>
      <c r="H255" s="239" t="s">
        <v>163</v>
      </c>
      <c r="I255" s="240">
        <v>0.7342689186951482</v>
      </c>
      <c r="J255" s="240">
        <v>0.72</v>
      </c>
      <c r="K255" s="241" t="s">
        <v>207</v>
      </c>
      <c r="L255" s="241" t="s">
        <v>3</v>
      </c>
      <c r="M255" s="242">
        <v>22774.839362213388</v>
      </c>
      <c r="N255" s="243">
        <v>22774.839362213388</v>
      </c>
      <c r="O255" s="244">
        <f t="shared" si="68"/>
        <v>9.333188428589656</v>
      </c>
      <c r="P255" s="244">
        <f t="shared" si="68"/>
        <v>10.57761355240161</v>
      </c>
      <c r="Q255" s="244">
        <f t="shared" si="52"/>
        <v>1.2444251238119541</v>
      </c>
      <c r="R255" s="245">
        <v>151.13499099999999</v>
      </c>
      <c r="S255" s="245">
        <v>154.858831</v>
      </c>
      <c r="T255" s="245">
        <v>160.605831</v>
      </c>
      <c r="U255" s="245">
        <v>154.800831</v>
      </c>
      <c r="V255" s="245">
        <v>154.777831</v>
      </c>
      <c r="W255" s="245">
        <f t="shared" si="53"/>
        <v>141.80180257141032</v>
      </c>
      <c r="X255" s="245">
        <f t="shared" si="54"/>
        <v>144.2812174475984</v>
      </c>
      <c r="Y255" s="245">
        <f t="shared" si="55"/>
        <v>150.0282174475984</v>
      </c>
      <c r="Z255" s="245">
        <f t="shared" si="56"/>
        <v>144.2232174475984</v>
      </c>
      <c r="AA255" s="245">
        <f t="shared" si="57"/>
        <v>144.2002174475984</v>
      </c>
      <c r="AB255" s="130">
        <f t="shared" si="58"/>
        <v>2.4794148761880876</v>
      </c>
      <c r="AC255" s="130">
        <f t="shared" si="59"/>
        <v>5.746999999999986</v>
      </c>
      <c r="AD255" s="130">
        <f t="shared" si="60"/>
        <v>-5.805000000000007</v>
      </c>
      <c r="AE255" s="130">
        <f t="shared" si="61"/>
        <v>-0.022999999999996135</v>
      </c>
      <c r="AF255" s="130">
        <f t="shared" si="62"/>
        <v>2.4794148761880876</v>
      </c>
      <c r="AG255" s="130">
        <f t="shared" si="63"/>
        <v>8.226414876188073</v>
      </c>
      <c r="AH255" s="130">
        <f t="shared" si="64"/>
        <v>2.4214148761880665</v>
      </c>
      <c r="AI255" s="130">
        <f t="shared" si="65"/>
        <v>2.3984148761880704</v>
      </c>
    </row>
    <row r="256" spans="1:35" ht="15">
      <c r="A256" s="237">
        <v>532</v>
      </c>
      <c r="B256" s="238" t="s">
        <v>463</v>
      </c>
      <c r="C256" s="239">
        <v>36</v>
      </c>
      <c r="D256" s="238" t="s">
        <v>405</v>
      </c>
      <c r="E256" s="238" t="s">
        <v>167</v>
      </c>
      <c r="F256" s="239">
        <v>150</v>
      </c>
      <c r="G256" s="238" t="s">
        <v>162</v>
      </c>
      <c r="H256" s="239" t="s">
        <v>163</v>
      </c>
      <c r="I256" s="240">
        <v>0.9728104575163399</v>
      </c>
      <c r="J256" s="240">
        <v>0.755</v>
      </c>
      <c r="K256" s="241" t="s">
        <v>207</v>
      </c>
      <c r="L256" s="241" t="s">
        <v>5</v>
      </c>
      <c r="M256" s="242">
        <v>37049.87889747889</v>
      </c>
      <c r="N256" s="243">
        <v>36762.26981760231</v>
      </c>
      <c r="O256" s="244">
        <f t="shared" si="68"/>
        <v>6.718038575814695</v>
      </c>
      <c r="P256" s="244">
        <f t="shared" si="68"/>
        <v>7.613777052589988</v>
      </c>
      <c r="Q256" s="244">
        <f t="shared" si="52"/>
        <v>0.8957384767752927</v>
      </c>
      <c r="R256" s="245">
        <v>147.74466999999999</v>
      </c>
      <c r="S256" s="245">
        <v>151.16555200000005</v>
      </c>
      <c r="T256" s="245">
        <v>156.67055200000004</v>
      </c>
      <c r="U256" s="245">
        <v>151.095552</v>
      </c>
      <c r="V256" s="245">
        <v>150.96655200000004</v>
      </c>
      <c r="W256" s="245">
        <f t="shared" si="53"/>
        <v>141.0266314241853</v>
      </c>
      <c r="X256" s="245">
        <f t="shared" si="54"/>
        <v>143.55177494741005</v>
      </c>
      <c r="Y256" s="245">
        <f t="shared" si="55"/>
        <v>149.05677494741005</v>
      </c>
      <c r="Z256" s="245">
        <f t="shared" si="56"/>
        <v>143.48177494741</v>
      </c>
      <c r="AA256" s="245">
        <f t="shared" si="57"/>
        <v>143.35277494741004</v>
      </c>
      <c r="AB256" s="130">
        <f t="shared" si="58"/>
        <v>2.525143523224756</v>
      </c>
      <c r="AC256" s="130">
        <f t="shared" si="59"/>
        <v>5.5049999999999955</v>
      </c>
      <c r="AD256" s="130">
        <f t="shared" si="60"/>
        <v>-5.5750000000000455</v>
      </c>
      <c r="AE256" s="130">
        <f t="shared" si="61"/>
        <v>-0.12899999999996226</v>
      </c>
      <c r="AF256" s="130">
        <f t="shared" si="62"/>
        <v>2.525143523224756</v>
      </c>
      <c r="AG256" s="130">
        <f t="shared" si="63"/>
        <v>8.030143523224751</v>
      </c>
      <c r="AH256" s="130">
        <f t="shared" si="64"/>
        <v>2.455143523224706</v>
      </c>
      <c r="AI256" s="130">
        <f t="shared" si="65"/>
        <v>2.3261435232247436</v>
      </c>
    </row>
    <row r="257" spans="1:35" ht="15">
      <c r="A257" s="237">
        <v>920</v>
      </c>
      <c r="B257" s="238" t="s">
        <v>462</v>
      </c>
      <c r="C257" s="239">
        <v>26</v>
      </c>
      <c r="D257" s="238" t="s">
        <v>412</v>
      </c>
      <c r="E257" s="238" t="s">
        <v>167</v>
      </c>
      <c r="F257" s="239">
        <v>70</v>
      </c>
      <c r="G257" s="238" t="s">
        <v>162</v>
      </c>
      <c r="H257" s="239" t="s">
        <v>163</v>
      </c>
      <c r="I257" s="240">
        <v>0.9379000780640125</v>
      </c>
      <c r="J257" s="240">
        <v>0.783</v>
      </c>
      <c r="K257" s="241" t="s">
        <v>207</v>
      </c>
      <c r="L257" s="241" t="s">
        <v>3</v>
      </c>
      <c r="M257" s="242">
        <v>17860.44212537728</v>
      </c>
      <c r="N257" s="243">
        <v>17400.3249145194</v>
      </c>
      <c r="O257" s="244">
        <f t="shared" si="68"/>
        <v>6.7189180083543425</v>
      </c>
      <c r="P257" s="244">
        <f t="shared" si="68"/>
        <v>7.614773742801589</v>
      </c>
      <c r="Q257" s="244">
        <f t="shared" si="52"/>
        <v>0.8958557344472462</v>
      </c>
      <c r="R257" s="245">
        <v>147.621558</v>
      </c>
      <c r="S257" s="245">
        <v>151.140433</v>
      </c>
      <c r="T257" s="245">
        <v>159.29143299999998</v>
      </c>
      <c r="U257" s="245">
        <v>150.973433</v>
      </c>
      <c r="V257" s="245">
        <v>150.72043299999999</v>
      </c>
      <c r="W257" s="245">
        <f t="shared" si="53"/>
        <v>140.90263999164566</v>
      </c>
      <c r="X257" s="245">
        <f t="shared" si="54"/>
        <v>143.5256592571984</v>
      </c>
      <c r="Y257" s="245">
        <f t="shared" si="55"/>
        <v>151.6766592571984</v>
      </c>
      <c r="Z257" s="245">
        <f t="shared" si="56"/>
        <v>143.3586592571984</v>
      </c>
      <c r="AA257" s="245">
        <f t="shared" si="57"/>
        <v>143.1056592571984</v>
      </c>
      <c r="AB257" s="130">
        <f t="shared" si="58"/>
        <v>2.623019265552756</v>
      </c>
      <c r="AC257" s="130">
        <f t="shared" si="59"/>
        <v>8.150999999999982</v>
      </c>
      <c r="AD257" s="130">
        <f t="shared" si="60"/>
        <v>-8.317999999999984</v>
      </c>
      <c r="AE257" s="130">
        <f t="shared" si="61"/>
        <v>-0.2530000000000143</v>
      </c>
      <c r="AF257" s="130">
        <f t="shared" si="62"/>
        <v>2.623019265552756</v>
      </c>
      <c r="AG257" s="130">
        <f t="shared" si="63"/>
        <v>10.774019265552738</v>
      </c>
      <c r="AH257" s="130">
        <f t="shared" si="64"/>
        <v>2.4560192655527544</v>
      </c>
      <c r="AI257" s="130">
        <f t="shared" si="65"/>
        <v>2.20301926555274</v>
      </c>
    </row>
    <row r="258" spans="1:35" ht="15">
      <c r="A258" s="237">
        <v>801</v>
      </c>
      <c r="B258" s="238" t="s">
        <v>476</v>
      </c>
      <c r="C258" s="239">
        <v>40</v>
      </c>
      <c r="D258" s="238" t="s">
        <v>61</v>
      </c>
      <c r="E258" s="238" t="s">
        <v>61</v>
      </c>
      <c r="F258" s="239">
        <v>265</v>
      </c>
      <c r="G258" s="238" t="s">
        <v>162</v>
      </c>
      <c r="H258" s="239" t="s">
        <v>163</v>
      </c>
      <c r="I258" s="240">
        <v>0.9185792349726776</v>
      </c>
      <c r="J258" s="240">
        <v>0.619</v>
      </c>
      <c r="K258" s="241" t="s">
        <v>164</v>
      </c>
      <c r="L258" s="241" t="s">
        <v>4</v>
      </c>
      <c r="M258" s="242">
        <v>28599.837444176108</v>
      </c>
      <c r="N258" s="243">
        <v>28599.837444176108</v>
      </c>
      <c r="O258" s="244">
        <f t="shared" si="68"/>
        <v>8.677815308371809</v>
      </c>
      <c r="P258" s="244">
        <f t="shared" si="68"/>
        <v>9.834857349488052</v>
      </c>
      <c r="Q258" s="244">
        <f t="shared" si="52"/>
        <v>1.1570420411162434</v>
      </c>
      <c r="R258" s="245">
        <v>173.12800000000001</v>
      </c>
      <c r="S258" s="245">
        <v>176.413</v>
      </c>
      <c r="T258" s="245">
        <v>181.408</v>
      </c>
      <c r="U258" s="245">
        <v>176.748</v>
      </c>
      <c r="V258" s="245">
        <v>176.16299999999998</v>
      </c>
      <c r="W258" s="245">
        <f t="shared" si="53"/>
        <v>164.4501846916282</v>
      </c>
      <c r="X258" s="245">
        <f t="shared" si="54"/>
        <v>166.57814265051195</v>
      </c>
      <c r="Y258" s="245">
        <f t="shared" si="55"/>
        <v>171.57314265051193</v>
      </c>
      <c r="Z258" s="245">
        <f t="shared" si="56"/>
        <v>166.91314265051193</v>
      </c>
      <c r="AA258" s="245">
        <f t="shared" si="57"/>
        <v>166.32814265051192</v>
      </c>
      <c r="AB258" s="130">
        <f t="shared" si="58"/>
        <v>2.1279579588837407</v>
      </c>
      <c r="AC258" s="130">
        <f t="shared" si="59"/>
        <v>4.994999999999976</v>
      </c>
      <c r="AD258" s="130">
        <f t="shared" si="60"/>
        <v>-4.659999999999997</v>
      </c>
      <c r="AE258" s="130">
        <f t="shared" si="61"/>
        <v>-0.585000000000008</v>
      </c>
      <c r="AF258" s="130">
        <f t="shared" si="62"/>
        <v>2.1279579588837407</v>
      </c>
      <c r="AG258" s="130">
        <f t="shared" si="63"/>
        <v>7.122957958883717</v>
      </c>
      <c r="AH258" s="130">
        <f t="shared" si="64"/>
        <v>2.4629579588837203</v>
      </c>
      <c r="AI258" s="130">
        <f t="shared" si="65"/>
        <v>1.8779579588837123</v>
      </c>
    </row>
    <row r="259" spans="1:35" ht="15">
      <c r="A259" s="237">
        <v>671</v>
      </c>
      <c r="B259" s="238" t="s">
        <v>470</v>
      </c>
      <c r="C259" s="239">
        <v>44</v>
      </c>
      <c r="D259" s="238" t="s">
        <v>187</v>
      </c>
      <c r="E259" s="238" t="s">
        <v>58</v>
      </c>
      <c r="F259" s="239">
        <v>204</v>
      </c>
      <c r="G259" s="238" t="s">
        <v>162</v>
      </c>
      <c r="H259" s="239" t="s">
        <v>163</v>
      </c>
      <c r="I259" s="240">
        <v>0.9760928961748634</v>
      </c>
      <c r="J259" s="240">
        <v>0.689</v>
      </c>
      <c r="K259" s="241" t="s">
        <v>164</v>
      </c>
      <c r="L259" s="241" t="s">
        <v>5</v>
      </c>
      <c r="M259" s="242">
        <v>42163.313073148835</v>
      </c>
      <c r="N259" s="243">
        <v>38699.91375460887</v>
      </c>
      <c r="O259" s="244">
        <f t="shared" si="68"/>
        <v>7.336810491494672</v>
      </c>
      <c r="P259" s="244">
        <f t="shared" si="68"/>
        <v>8.315051890360628</v>
      </c>
      <c r="Q259" s="244">
        <f t="shared" si="52"/>
        <v>0.978241398865956</v>
      </c>
      <c r="R259" s="245">
        <v>150.567</v>
      </c>
      <c r="S259" s="245">
        <v>153.769</v>
      </c>
      <c r="T259" s="245">
        <v>155.71900000000002</v>
      </c>
      <c r="U259" s="245">
        <v>154.191</v>
      </c>
      <c r="V259" s="245">
        <v>153.815</v>
      </c>
      <c r="W259" s="245">
        <f t="shared" si="53"/>
        <v>143.23018950850533</v>
      </c>
      <c r="X259" s="245">
        <f t="shared" si="54"/>
        <v>145.45394810963938</v>
      </c>
      <c r="Y259" s="245">
        <f t="shared" si="55"/>
        <v>147.4039481096394</v>
      </c>
      <c r="Z259" s="245">
        <f t="shared" si="56"/>
        <v>145.87594810963938</v>
      </c>
      <c r="AA259" s="245">
        <f t="shared" si="57"/>
        <v>145.49994810963938</v>
      </c>
      <c r="AB259" s="130">
        <f t="shared" si="58"/>
        <v>2.223758601134051</v>
      </c>
      <c r="AC259" s="130">
        <f t="shared" si="59"/>
        <v>1.950000000000017</v>
      </c>
      <c r="AD259" s="130">
        <f t="shared" si="60"/>
        <v>-1.52800000000002</v>
      </c>
      <c r="AE259" s="130">
        <f t="shared" si="61"/>
        <v>-0.3760000000000048</v>
      </c>
      <c r="AF259" s="130">
        <f t="shared" si="62"/>
        <v>2.223758601134051</v>
      </c>
      <c r="AG259" s="130">
        <f t="shared" si="63"/>
        <v>4.173758601134068</v>
      </c>
      <c r="AH259" s="130">
        <f t="shared" si="64"/>
        <v>2.645758601134048</v>
      </c>
      <c r="AI259" s="130">
        <f t="shared" si="65"/>
        <v>2.2697586011340434</v>
      </c>
    </row>
    <row r="260" spans="1:35" ht="15">
      <c r="A260" s="237">
        <v>165</v>
      </c>
      <c r="B260" s="238" t="s">
        <v>468</v>
      </c>
      <c r="C260" s="239">
        <v>25</v>
      </c>
      <c r="D260" s="238" t="s">
        <v>469</v>
      </c>
      <c r="E260" s="238" t="s">
        <v>60</v>
      </c>
      <c r="F260" s="239">
        <v>85</v>
      </c>
      <c r="G260" s="238" t="s">
        <v>162</v>
      </c>
      <c r="H260" s="239" t="s">
        <v>163</v>
      </c>
      <c r="I260" s="240">
        <v>0.7931854709096754</v>
      </c>
      <c r="J260" s="240">
        <v>0.617</v>
      </c>
      <c r="K260" s="241" t="s">
        <v>164</v>
      </c>
      <c r="L260" s="241" t="s">
        <v>5</v>
      </c>
      <c r="M260" s="242">
        <v>14051.007316333766</v>
      </c>
      <c r="N260" s="243">
        <v>14051.007316333766</v>
      </c>
      <c r="O260" s="244">
        <f t="shared" si="68"/>
        <v>10.082256939641757</v>
      </c>
      <c r="P260" s="244">
        <f t="shared" si="68"/>
        <v>11.426557864927325</v>
      </c>
      <c r="Q260" s="244">
        <f t="shared" si="52"/>
        <v>1.3443009252855678</v>
      </c>
      <c r="R260" s="245">
        <v>151.031</v>
      </c>
      <c r="S260" s="245">
        <v>154.48</v>
      </c>
      <c r="T260" s="245">
        <v>155.48600000000002</v>
      </c>
      <c r="U260" s="245">
        <v>155.04100000000003</v>
      </c>
      <c r="V260" s="245">
        <v>154.697</v>
      </c>
      <c r="W260" s="245">
        <f t="shared" si="53"/>
        <v>140.94874306035825</v>
      </c>
      <c r="X260" s="245">
        <f t="shared" si="54"/>
        <v>143.05344213507266</v>
      </c>
      <c r="Y260" s="245">
        <f t="shared" si="55"/>
        <v>144.0594421350727</v>
      </c>
      <c r="Z260" s="245">
        <f t="shared" si="56"/>
        <v>143.6144421350727</v>
      </c>
      <c r="AA260" s="245">
        <f t="shared" si="57"/>
        <v>143.27044213507267</v>
      </c>
      <c r="AB260" s="130">
        <f t="shared" si="58"/>
        <v>2.1046990747144037</v>
      </c>
      <c r="AC260" s="130">
        <f t="shared" si="59"/>
        <v>1.0060000000000286</v>
      </c>
      <c r="AD260" s="130">
        <f t="shared" si="60"/>
        <v>-0.4449999999999932</v>
      </c>
      <c r="AE260" s="130">
        <f t="shared" si="61"/>
        <v>-0.3440000000000225</v>
      </c>
      <c r="AF260" s="130">
        <f t="shared" si="62"/>
        <v>2.1046990747144037</v>
      </c>
      <c r="AG260" s="130">
        <f t="shared" si="63"/>
        <v>3.1106990747144323</v>
      </c>
      <c r="AH260" s="130">
        <f t="shared" si="64"/>
        <v>2.665699074714439</v>
      </c>
      <c r="AI260" s="130">
        <f t="shared" si="65"/>
        <v>2.3216990747144166</v>
      </c>
    </row>
    <row r="261" spans="1:35" ht="15">
      <c r="A261" s="237">
        <v>840</v>
      </c>
      <c r="B261" s="238" t="s">
        <v>480</v>
      </c>
      <c r="C261" s="239">
        <v>40</v>
      </c>
      <c r="D261" s="238" t="s">
        <v>61</v>
      </c>
      <c r="E261" s="238" t="s">
        <v>61</v>
      </c>
      <c r="F261" s="239">
        <v>74</v>
      </c>
      <c r="G261" s="238" t="s">
        <v>162</v>
      </c>
      <c r="H261" s="239" t="s">
        <v>163</v>
      </c>
      <c r="I261" s="240">
        <v>0.9924678777137793</v>
      </c>
      <c r="J261" s="240">
        <v>0.31</v>
      </c>
      <c r="K261" s="241" t="s">
        <v>164</v>
      </c>
      <c r="L261" s="241" t="s">
        <v>3</v>
      </c>
      <c r="M261" s="242">
        <v>7328.535600261326</v>
      </c>
      <c r="N261" s="243">
        <v>7271.645984328537</v>
      </c>
      <c r="O261" s="244">
        <f t="shared" si="68"/>
        <v>16.037605354111086</v>
      </c>
      <c r="P261" s="244">
        <f t="shared" si="68"/>
        <v>18.17595273465923</v>
      </c>
      <c r="Q261" s="244">
        <f t="shared" si="52"/>
        <v>2.1383473805481437</v>
      </c>
      <c r="R261" s="245">
        <v>157.683693</v>
      </c>
      <c r="S261" s="245">
        <v>161.053212</v>
      </c>
      <c r="T261" s="245">
        <v>168.84521200000003</v>
      </c>
      <c r="U261" s="245">
        <v>162.50821200000001</v>
      </c>
      <c r="V261" s="245">
        <v>162.120212</v>
      </c>
      <c r="W261" s="245">
        <f t="shared" si="53"/>
        <v>141.6460876458889</v>
      </c>
      <c r="X261" s="245">
        <f t="shared" si="54"/>
        <v>142.87725926534077</v>
      </c>
      <c r="Y261" s="245">
        <f t="shared" si="55"/>
        <v>150.6692592653408</v>
      </c>
      <c r="Z261" s="245">
        <f t="shared" si="56"/>
        <v>144.33225926534078</v>
      </c>
      <c r="AA261" s="245">
        <f t="shared" si="57"/>
        <v>143.94425926534078</v>
      </c>
      <c r="AB261" s="130">
        <f t="shared" si="58"/>
        <v>1.2311716194518567</v>
      </c>
      <c r="AC261" s="130">
        <f t="shared" si="59"/>
        <v>7.79200000000003</v>
      </c>
      <c r="AD261" s="130">
        <f t="shared" si="60"/>
        <v>-6.3370000000000175</v>
      </c>
      <c r="AE261" s="130">
        <f t="shared" si="61"/>
        <v>-0.38800000000000523</v>
      </c>
      <c r="AF261" s="130">
        <f t="shared" si="62"/>
        <v>1.2311716194518567</v>
      </c>
      <c r="AG261" s="130">
        <f t="shared" si="63"/>
        <v>9.023171619451887</v>
      </c>
      <c r="AH261" s="130">
        <f t="shared" si="64"/>
        <v>2.686171619451869</v>
      </c>
      <c r="AI261" s="130">
        <f t="shared" si="65"/>
        <v>2.298171619451864</v>
      </c>
    </row>
    <row r="262" spans="1:35" ht="15">
      <c r="A262" s="237">
        <v>728</v>
      </c>
      <c r="B262" s="238" t="s">
        <v>475</v>
      </c>
      <c r="C262" s="239">
        <v>29</v>
      </c>
      <c r="D262" s="238" t="s">
        <v>230</v>
      </c>
      <c r="E262" s="238" t="s">
        <v>167</v>
      </c>
      <c r="F262" s="239">
        <v>60</v>
      </c>
      <c r="G262" s="238" t="s">
        <v>162</v>
      </c>
      <c r="H262" s="239" t="s">
        <v>163</v>
      </c>
      <c r="I262" s="240">
        <v>0.9715391621129326</v>
      </c>
      <c r="J262" s="240">
        <v>0.794</v>
      </c>
      <c r="K262" s="241" t="s">
        <v>207</v>
      </c>
      <c r="L262" s="241" t="s">
        <v>4</v>
      </c>
      <c r="M262" s="242">
        <v>14715.72369969728</v>
      </c>
      <c r="N262" s="243">
        <v>14601.489162934035</v>
      </c>
      <c r="O262" s="244">
        <f t="shared" si="68"/>
        <v>6.396418366120331</v>
      </c>
      <c r="P262" s="244">
        <f t="shared" si="68"/>
        <v>7.249274148269707</v>
      </c>
      <c r="Q262" s="244">
        <f aca="true" t="shared" si="69" ref="Q262:Q325">P262-O262</f>
        <v>0.8528557821493763</v>
      </c>
      <c r="R262" s="245">
        <v>134.326</v>
      </c>
      <c r="S262" s="245">
        <v>137.45399999999998</v>
      </c>
      <c r="T262" s="245">
        <v>137.45499999999998</v>
      </c>
      <c r="U262" s="245">
        <v>137.952</v>
      </c>
      <c r="V262" s="245">
        <v>137.432</v>
      </c>
      <c r="W262" s="245">
        <f aca="true" t="shared" si="70" ref="W262:W325">R262-O262</f>
        <v>127.92958163387966</v>
      </c>
      <c r="X262" s="245">
        <f aca="true" t="shared" si="71" ref="X262:X325">S262-$P262</f>
        <v>130.20472585173027</v>
      </c>
      <c r="Y262" s="245">
        <f aca="true" t="shared" si="72" ref="Y262:Y325">T262-$P262</f>
        <v>130.20572585173028</v>
      </c>
      <c r="Z262" s="245">
        <f aca="true" t="shared" si="73" ref="Z262:Z325">U262-$P262</f>
        <v>130.7027258517303</v>
      </c>
      <c r="AA262" s="245">
        <f aca="true" t="shared" si="74" ref="AA262:AA325">V262-$P262</f>
        <v>130.18272585173028</v>
      </c>
      <c r="AB262" s="130">
        <f aca="true" t="shared" si="75" ref="AB262:AB325">X262-W262</f>
        <v>2.2751442178506096</v>
      </c>
      <c r="AC262" s="130">
        <f aca="true" t="shared" si="76" ref="AC262:AC325">Y262-X262</f>
        <v>0.0010000000000047748</v>
      </c>
      <c r="AD262" s="130">
        <f aca="true" t="shared" si="77" ref="AD262:AD325">Z262-Y262</f>
        <v>0.4970000000000141</v>
      </c>
      <c r="AE262" s="130">
        <f aca="true" t="shared" si="78" ref="AE262:AE325">AA262-Z262</f>
        <v>-0.5200000000000102</v>
      </c>
      <c r="AF262" s="130">
        <f aca="true" t="shared" si="79" ref="AF262:AF325">X262-$W262</f>
        <v>2.2751442178506096</v>
      </c>
      <c r="AG262" s="130">
        <f aca="true" t="shared" si="80" ref="AG262:AG325">Y262-$W262</f>
        <v>2.2761442178506144</v>
      </c>
      <c r="AH262" s="130">
        <f aca="true" t="shared" si="81" ref="AH262:AH325">Z262-$W262</f>
        <v>2.7731442178506285</v>
      </c>
      <c r="AI262" s="130">
        <f aca="true" t="shared" si="82" ref="AI262:AI325">AA262-$W262</f>
        <v>2.2531442178506182</v>
      </c>
    </row>
    <row r="263" spans="1:35" ht="15">
      <c r="A263" s="237">
        <v>304</v>
      </c>
      <c r="B263" s="238" t="s">
        <v>466</v>
      </c>
      <c r="C263" s="239">
        <v>18</v>
      </c>
      <c r="D263" s="238" t="s">
        <v>69</v>
      </c>
      <c r="E263" s="238" t="s">
        <v>69</v>
      </c>
      <c r="F263" s="239">
        <v>161</v>
      </c>
      <c r="G263" s="238" t="s">
        <v>162</v>
      </c>
      <c r="H263" s="239" t="s">
        <v>163</v>
      </c>
      <c r="I263" s="240">
        <v>0.8880290533889964</v>
      </c>
      <c r="J263" s="240">
        <v>0.52</v>
      </c>
      <c r="K263" s="241" t="s">
        <v>164</v>
      </c>
      <c r="L263" s="241" t="s">
        <v>3</v>
      </c>
      <c r="M263" s="242">
        <v>25323.146260000787</v>
      </c>
      <c r="N263" s="243">
        <v>25323.146260000787</v>
      </c>
      <c r="O263" s="244">
        <f t="shared" si="68"/>
        <v>10.685310757062117</v>
      </c>
      <c r="P263" s="244">
        <f t="shared" si="68"/>
        <v>12.110018858003734</v>
      </c>
      <c r="Q263" s="244">
        <f t="shared" si="69"/>
        <v>1.4247081009416167</v>
      </c>
      <c r="R263" s="245">
        <v>140.092915</v>
      </c>
      <c r="S263" s="245">
        <v>143.691818</v>
      </c>
      <c r="T263" s="245">
        <v>146.63281800000001</v>
      </c>
      <c r="U263" s="245">
        <v>144.29481800000002</v>
      </c>
      <c r="V263" s="245">
        <v>144.01481800000002</v>
      </c>
      <c r="W263" s="245">
        <f t="shared" si="70"/>
        <v>129.40760424293788</v>
      </c>
      <c r="X263" s="245">
        <f t="shared" si="71"/>
        <v>131.58179914199627</v>
      </c>
      <c r="Y263" s="245">
        <f t="shared" si="72"/>
        <v>134.52279914199627</v>
      </c>
      <c r="Z263" s="245">
        <f t="shared" si="73"/>
        <v>132.18479914199628</v>
      </c>
      <c r="AA263" s="245">
        <f t="shared" si="74"/>
        <v>131.90479914199628</v>
      </c>
      <c r="AB263" s="130">
        <f t="shared" si="75"/>
        <v>2.174194899058392</v>
      </c>
      <c r="AC263" s="130">
        <f t="shared" si="76"/>
        <v>2.9410000000000025</v>
      </c>
      <c r="AD263" s="130">
        <f t="shared" si="77"/>
        <v>-2.337999999999994</v>
      </c>
      <c r="AE263" s="130">
        <f t="shared" si="78"/>
        <v>-0.28000000000000114</v>
      </c>
      <c r="AF263" s="130">
        <f t="shared" si="79"/>
        <v>2.174194899058392</v>
      </c>
      <c r="AG263" s="130">
        <f t="shared" si="80"/>
        <v>5.115194899058395</v>
      </c>
      <c r="AH263" s="130">
        <f t="shared" si="81"/>
        <v>2.777194899058401</v>
      </c>
      <c r="AI263" s="130">
        <f t="shared" si="82"/>
        <v>2.4971948990583996</v>
      </c>
    </row>
    <row r="264" spans="1:35" ht="15">
      <c r="A264" s="237">
        <v>228</v>
      </c>
      <c r="B264" s="238" t="s">
        <v>471</v>
      </c>
      <c r="C264" s="239">
        <v>13</v>
      </c>
      <c r="D264" s="238" t="s">
        <v>211</v>
      </c>
      <c r="E264" s="238" t="s">
        <v>60</v>
      </c>
      <c r="F264" s="239">
        <v>90</v>
      </c>
      <c r="G264" s="238" t="s">
        <v>162</v>
      </c>
      <c r="H264" s="239" t="s">
        <v>163</v>
      </c>
      <c r="I264" s="240">
        <v>0.8873102610807528</v>
      </c>
      <c r="J264" s="240">
        <v>0.521</v>
      </c>
      <c r="K264" s="241" t="s">
        <v>164</v>
      </c>
      <c r="L264" s="241" t="s">
        <v>3</v>
      </c>
      <c r="M264" s="242">
        <v>14741.389850952874</v>
      </c>
      <c r="N264" s="243">
        <v>14741.389850952874</v>
      </c>
      <c r="O264" s="244">
        <f t="shared" si="68"/>
        <v>10.673440865924986</v>
      </c>
      <c r="P264" s="244">
        <f t="shared" si="68"/>
        <v>12.096566314714984</v>
      </c>
      <c r="Q264" s="244">
        <f t="shared" si="69"/>
        <v>1.4231254487899978</v>
      </c>
      <c r="R264" s="245">
        <v>157.536509</v>
      </c>
      <c r="S264" s="245">
        <v>161.189384</v>
      </c>
      <c r="T264" s="245">
        <v>164.104384</v>
      </c>
      <c r="U264" s="245">
        <v>161.74238400000002</v>
      </c>
      <c r="V264" s="245">
        <v>161.181384</v>
      </c>
      <c r="W264" s="245">
        <f t="shared" si="70"/>
        <v>146.863068134075</v>
      </c>
      <c r="X264" s="245">
        <f t="shared" si="71"/>
        <v>149.092817685285</v>
      </c>
      <c r="Y264" s="245">
        <f t="shared" si="72"/>
        <v>152.00781768528503</v>
      </c>
      <c r="Z264" s="245">
        <f t="shared" si="73"/>
        <v>149.64581768528504</v>
      </c>
      <c r="AA264" s="245">
        <f t="shared" si="74"/>
        <v>149.08481768528503</v>
      </c>
      <c r="AB264" s="130">
        <f t="shared" si="75"/>
        <v>2.2297495512100056</v>
      </c>
      <c r="AC264" s="130">
        <f t="shared" si="76"/>
        <v>2.9150000000000205</v>
      </c>
      <c r="AD264" s="130">
        <f t="shared" si="77"/>
        <v>-2.3619999999999948</v>
      </c>
      <c r="AE264" s="130">
        <f t="shared" si="78"/>
        <v>-0.561000000000007</v>
      </c>
      <c r="AF264" s="130">
        <f t="shared" si="79"/>
        <v>2.2297495512100056</v>
      </c>
      <c r="AG264" s="130">
        <f t="shared" si="80"/>
        <v>5.144749551210026</v>
      </c>
      <c r="AH264" s="130">
        <f t="shared" si="81"/>
        <v>2.7827495512100313</v>
      </c>
      <c r="AI264" s="130">
        <f t="shared" si="82"/>
        <v>2.2217495512100243</v>
      </c>
    </row>
    <row r="265" spans="1:35" ht="15">
      <c r="A265" s="237">
        <v>942</v>
      </c>
      <c r="B265" s="238" t="s">
        <v>472</v>
      </c>
      <c r="C265" s="239">
        <v>68</v>
      </c>
      <c r="D265" s="238" t="s">
        <v>182</v>
      </c>
      <c r="E265" s="238" t="s">
        <v>167</v>
      </c>
      <c r="F265" s="239">
        <v>60</v>
      </c>
      <c r="G265" s="238" t="s">
        <v>162</v>
      </c>
      <c r="H265" s="239" t="s">
        <v>163</v>
      </c>
      <c r="I265" s="240">
        <v>0.8259562841530055</v>
      </c>
      <c r="J265" s="240">
        <v>0.66</v>
      </c>
      <c r="K265" s="241" t="s">
        <v>164</v>
      </c>
      <c r="L265" s="241" t="s">
        <v>3</v>
      </c>
      <c r="M265" s="242">
        <v>10585.600746643546</v>
      </c>
      <c r="N265" s="243">
        <v>10585.600746643546</v>
      </c>
      <c r="O265" s="244">
        <f t="shared" si="68"/>
        <v>9.051419183389864</v>
      </c>
      <c r="P265" s="244">
        <f t="shared" si="68"/>
        <v>10.25827507450851</v>
      </c>
      <c r="Q265" s="244">
        <f t="shared" si="69"/>
        <v>1.2068558911186464</v>
      </c>
      <c r="R265" s="245">
        <v>158.026516</v>
      </c>
      <c r="S265" s="245">
        <v>161.622391</v>
      </c>
      <c r="T265" s="245">
        <v>160.038391</v>
      </c>
      <c r="U265" s="245">
        <v>162.017391</v>
      </c>
      <c r="V265" s="245">
        <v>161.88139099999998</v>
      </c>
      <c r="W265" s="245">
        <f t="shared" si="70"/>
        <v>148.97509681661012</v>
      </c>
      <c r="X265" s="245">
        <f t="shared" si="71"/>
        <v>151.3641159254915</v>
      </c>
      <c r="Y265" s="245">
        <f t="shared" si="72"/>
        <v>149.7801159254915</v>
      </c>
      <c r="Z265" s="245">
        <f t="shared" si="73"/>
        <v>151.7591159254915</v>
      </c>
      <c r="AA265" s="245">
        <f t="shared" si="74"/>
        <v>151.62311592549148</v>
      </c>
      <c r="AB265" s="130">
        <f t="shared" si="75"/>
        <v>2.389019108881371</v>
      </c>
      <c r="AC265" s="130">
        <f t="shared" si="76"/>
        <v>-1.5840000000000032</v>
      </c>
      <c r="AD265" s="130">
        <f t="shared" si="77"/>
        <v>1.9790000000000134</v>
      </c>
      <c r="AE265" s="130">
        <f t="shared" si="78"/>
        <v>-0.1360000000000241</v>
      </c>
      <c r="AF265" s="130">
        <f t="shared" si="79"/>
        <v>2.389019108881371</v>
      </c>
      <c r="AG265" s="130">
        <f t="shared" si="80"/>
        <v>0.8050191088813676</v>
      </c>
      <c r="AH265" s="130">
        <f t="shared" si="81"/>
        <v>2.784019108881381</v>
      </c>
      <c r="AI265" s="130">
        <f t="shared" si="82"/>
        <v>2.648019108881357</v>
      </c>
    </row>
    <row r="266" spans="1:35" ht="15">
      <c r="A266" s="237">
        <v>574</v>
      </c>
      <c r="B266" s="238" t="s">
        <v>497</v>
      </c>
      <c r="C266" s="239">
        <v>59</v>
      </c>
      <c r="D266" s="238" t="s">
        <v>70</v>
      </c>
      <c r="E266" s="238" t="s">
        <v>70</v>
      </c>
      <c r="F266" s="239">
        <v>72</v>
      </c>
      <c r="G266" s="238" t="s">
        <v>162</v>
      </c>
      <c r="H266" s="239" t="s">
        <v>163</v>
      </c>
      <c r="I266" s="240">
        <v>0.8795537340619308</v>
      </c>
      <c r="J266" s="240">
        <v>0.539</v>
      </c>
      <c r="K266" s="241" t="s">
        <v>164</v>
      </c>
      <c r="L266" s="241" t="s">
        <v>3</v>
      </c>
      <c r="M266" s="242">
        <v>9867.41904293923</v>
      </c>
      <c r="N266" s="243">
        <v>9790.820700484472</v>
      </c>
      <c r="O266" s="244">
        <f aca="true" t="shared" si="83" ref="O266:P285">O$3/30.4/$I266/$J266</f>
        <v>10.407982026129128</v>
      </c>
      <c r="P266" s="244">
        <f t="shared" si="83"/>
        <v>11.795712962946343</v>
      </c>
      <c r="Q266" s="244">
        <f t="shared" si="69"/>
        <v>1.3877309368172153</v>
      </c>
      <c r="R266" s="245">
        <v>147.734878</v>
      </c>
      <c r="S266" s="245">
        <v>151.196131</v>
      </c>
      <c r="T266" s="245">
        <v>151.69813100000002</v>
      </c>
      <c r="U266" s="245">
        <v>152.01313100000002</v>
      </c>
      <c r="V266" s="245">
        <v>151.917131</v>
      </c>
      <c r="W266" s="245">
        <f t="shared" si="70"/>
        <v>137.32689597387088</v>
      </c>
      <c r="X266" s="245">
        <f t="shared" si="71"/>
        <v>139.40041803705367</v>
      </c>
      <c r="Y266" s="245">
        <f t="shared" si="72"/>
        <v>139.90241803705368</v>
      </c>
      <c r="Z266" s="245">
        <f t="shared" si="73"/>
        <v>140.21741803705368</v>
      </c>
      <c r="AA266" s="245">
        <f t="shared" si="74"/>
        <v>140.12141803705367</v>
      </c>
      <c r="AB266" s="130">
        <f t="shared" si="75"/>
        <v>2.073522063182793</v>
      </c>
      <c r="AC266" s="130">
        <f t="shared" si="76"/>
        <v>0.5020000000000095</v>
      </c>
      <c r="AD266" s="130">
        <f t="shared" si="77"/>
        <v>0.3149999999999977</v>
      </c>
      <c r="AE266" s="130">
        <f t="shared" si="78"/>
        <v>-0.09600000000000364</v>
      </c>
      <c r="AF266" s="130">
        <f t="shared" si="79"/>
        <v>2.073522063182793</v>
      </c>
      <c r="AG266" s="130">
        <f t="shared" si="80"/>
        <v>2.5755220631828024</v>
      </c>
      <c r="AH266" s="130">
        <f t="shared" si="81"/>
        <v>2.8905220631828</v>
      </c>
      <c r="AI266" s="130">
        <f t="shared" si="82"/>
        <v>2.7945220631827965</v>
      </c>
    </row>
    <row r="267" spans="1:35" ht="15">
      <c r="A267" s="237">
        <v>772</v>
      </c>
      <c r="B267" s="238" t="s">
        <v>478</v>
      </c>
      <c r="C267" s="239">
        <v>53</v>
      </c>
      <c r="D267" s="238" t="s">
        <v>272</v>
      </c>
      <c r="E267" s="238" t="s">
        <v>67</v>
      </c>
      <c r="F267" s="239">
        <v>130</v>
      </c>
      <c r="G267" s="238" t="s">
        <v>162</v>
      </c>
      <c r="H267" s="239" t="s">
        <v>163</v>
      </c>
      <c r="I267" s="240">
        <v>0.991151744430433</v>
      </c>
      <c r="J267" s="240">
        <v>0.872</v>
      </c>
      <c r="K267" s="241" t="s">
        <v>290</v>
      </c>
      <c r="L267" s="241" t="s">
        <v>5</v>
      </c>
      <c r="M267" s="242">
        <v>37876.43281707431</v>
      </c>
      <c r="N267" s="243">
        <v>37262.25068432644</v>
      </c>
      <c r="O267" s="244">
        <f t="shared" si="83"/>
        <v>5.7090131171053295</v>
      </c>
      <c r="P267" s="244">
        <f t="shared" si="83"/>
        <v>6.470214866052706</v>
      </c>
      <c r="Q267" s="244">
        <f t="shared" si="69"/>
        <v>0.7612017489473768</v>
      </c>
      <c r="R267" s="245">
        <v>156.776</v>
      </c>
      <c r="S267" s="245">
        <v>160.372</v>
      </c>
      <c r="T267" s="245">
        <v>164.524</v>
      </c>
      <c r="U267" s="245">
        <v>160.507</v>
      </c>
      <c r="V267" s="245">
        <v>160.02700000000002</v>
      </c>
      <c r="W267" s="245">
        <f t="shared" si="70"/>
        <v>151.06698688289467</v>
      </c>
      <c r="X267" s="245">
        <f t="shared" si="71"/>
        <v>153.9017851339473</v>
      </c>
      <c r="Y267" s="245">
        <f t="shared" si="72"/>
        <v>158.0537851339473</v>
      </c>
      <c r="Z267" s="245">
        <f t="shared" si="73"/>
        <v>154.0367851339473</v>
      </c>
      <c r="AA267" s="245">
        <f t="shared" si="74"/>
        <v>153.5567851339473</v>
      </c>
      <c r="AB267" s="130">
        <f t="shared" si="75"/>
        <v>2.834798251052632</v>
      </c>
      <c r="AC267" s="130">
        <f t="shared" si="76"/>
        <v>4.151999999999987</v>
      </c>
      <c r="AD267" s="130">
        <f t="shared" si="77"/>
        <v>-4.016999999999996</v>
      </c>
      <c r="AE267" s="130">
        <f t="shared" si="78"/>
        <v>-0.47999999999998977</v>
      </c>
      <c r="AF267" s="130">
        <f t="shared" si="79"/>
        <v>2.834798251052632</v>
      </c>
      <c r="AG267" s="130">
        <f t="shared" si="80"/>
        <v>6.986798251052619</v>
      </c>
      <c r="AH267" s="130">
        <f t="shared" si="81"/>
        <v>2.969798251052623</v>
      </c>
      <c r="AI267" s="130">
        <f t="shared" si="82"/>
        <v>2.4897982510526333</v>
      </c>
    </row>
    <row r="268" spans="1:35" ht="15">
      <c r="A268" s="237">
        <v>350</v>
      </c>
      <c r="B268" s="238" t="s">
        <v>482</v>
      </c>
      <c r="C268" s="239">
        <v>43</v>
      </c>
      <c r="D268" s="238" t="s">
        <v>257</v>
      </c>
      <c r="E268" s="238" t="s">
        <v>167</v>
      </c>
      <c r="F268" s="239">
        <v>150</v>
      </c>
      <c r="G268" s="238" t="s">
        <v>162</v>
      </c>
      <c r="H268" s="239" t="s">
        <v>163</v>
      </c>
      <c r="I268" s="240">
        <v>0.7528779599271402</v>
      </c>
      <c r="J268" s="240">
        <v>0.694</v>
      </c>
      <c r="K268" s="241" t="s">
        <v>164</v>
      </c>
      <c r="L268" s="241" t="s">
        <v>3</v>
      </c>
      <c r="M268" s="242">
        <v>23645.822796069206</v>
      </c>
      <c r="N268" s="243">
        <v>23645.822796069206</v>
      </c>
      <c r="O268" s="244">
        <f t="shared" si="83"/>
        <v>9.443513845435755</v>
      </c>
      <c r="P268" s="244">
        <f t="shared" si="83"/>
        <v>10.702649024827188</v>
      </c>
      <c r="Q268" s="244">
        <f t="shared" si="69"/>
        <v>1.2591351793914338</v>
      </c>
      <c r="R268" s="245">
        <v>143.391411</v>
      </c>
      <c r="S268" s="245">
        <v>146.695796</v>
      </c>
      <c r="T268" s="245">
        <v>155.547796</v>
      </c>
      <c r="U268" s="245">
        <v>147.711796</v>
      </c>
      <c r="V268" s="245">
        <v>147.728796</v>
      </c>
      <c r="W268" s="245">
        <f t="shared" si="70"/>
        <v>133.94789715456426</v>
      </c>
      <c r="X268" s="245">
        <f t="shared" si="71"/>
        <v>135.9931469751728</v>
      </c>
      <c r="Y268" s="245">
        <f t="shared" si="72"/>
        <v>144.8451469751728</v>
      </c>
      <c r="Z268" s="245">
        <f t="shared" si="73"/>
        <v>137.0091469751728</v>
      </c>
      <c r="AA268" s="245">
        <f t="shared" si="74"/>
        <v>137.0261469751728</v>
      </c>
      <c r="AB268" s="130">
        <f t="shared" si="75"/>
        <v>2.0452498206085465</v>
      </c>
      <c r="AC268" s="130">
        <f t="shared" si="76"/>
        <v>8.852000000000004</v>
      </c>
      <c r="AD268" s="130">
        <f t="shared" si="77"/>
        <v>-7.836000000000013</v>
      </c>
      <c r="AE268" s="130">
        <f t="shared" si="78"/>
        <v>0.016999999999995907</v>
      </c>
      <c r="AF268" s="130">
        <f t="shared" si="79"/>
        <v>2.0452498206085465</v>
      </c>
      <c r="AG268" s="130">
        <f t="shared" si="80"/>
        <v>10.89724982060855</v>
      </c>
      <c r="AH268" s="130">
        <f t="shared" si="81"/>
        <v>3.0612498206085377</v>
      </c>
      <c r="AI268" s="130">
        <f t="shared" si="82"/>
        <v>3.0782498206085336</v>
      </c>
    </row>
    <row r="269" spans="1:35" ht="15">
      <c r="A269" s="237">
        <v>249</v>
      </c>
      <c r="B269" s="238" t="s">
        <v>489</v>
      </c>
      <c r="C269" s="239">
        <v>40</v>
      </c>
      <c r="D269" s="238" t="s">
        <v>61</v>
      </c>
      <c r="E269" s="238" t="s">
        <v>61</v>
      </c>
      <c r="F269" s="239">
        <v>166</v>
      </c>
      <c r="G269" s="238" t="s">
        <v>162</v>
      </c>
      <c r="H269" s="239" t="s">
        <v>163</v>
      </c>
      <c r="I269" s="240">
        <v>0.9379155968134835</v>
      </c>
      <c r="J269" s="240">
        <v>0.436</v>
      </c>
      <c r="K269" s="241" t="s">
        <v>164</v>
      </c>
      <c r="L269" s="241" t="s">
        <v>4</v>
      </c>
      <c r="M269" s="242">
        <v>22493.267125174316</v>
      </c>
      <c r="N269" s="243">
        <v>22493.267125174316</v>
      </c>
      <c r="O269" s="244">
        <f t="shared" si="83"/>
        <v>12.066114113507885</v>
      </c>
      <c r="P269" s="244">
        <f t="shared" si="83"/>
        <v>13.674929328642268</v>
      </c>
      <c r="Q269" s="244">
        <f t="shared" si="69"/>
        <v>1.608815215134383</v>
      </c>
      <c r="R269" s="245">
        <v>153.70200000000003</v>
      </c>
      <c r="S269" s="245">
        <v>156.80300000000003</v>
      </c>
      <c r="T269" s="245">
        <v>157.573</v>
      </c>
      <c r="U269" s="245">
        <v>158.412</v>
      </c>
      <c r="V269" s="245">
        <v>157.852</v>
      </c>
      <c r="W269" s="245">
        <f t="shared" si="70"/>
        <v>141.63588588649213</v>
      </c>
      <c r="X269" s="245">
        <f t="shared" si="71"/>
        <v>143.12807067135776</v>
      </c>
      <c r="Y269" s="245">
        <f t="shared" si="72"/>
        <v>143.89807067135774</v>
      </c>
      <c r="Z269" s="245">
        <f t="shared" si="73"/>
        <v>144.73707067135774</v>
      </c>
      <c r="AA269" s="245">
        <f t="shared" si="74"/>
        <v>144.17707067135774</v>
      </c>
      <c r="AB269" s="130">
        <f t="shared" si="75"/>
        <v>1.4921847848656284</v>
      </c>
      <c r="AC269" s="130">
        <f t="shared" si="76"/>
        <v>0.7699999999999818</v>
      </c>
      <c r="AD269" s="130">
        <f t="shared" si="77"/>
        <v>0.8389999999999986</v>
      </c>
      <c r="AE269" s="130">
        <f t="shared" si="78"/>
        <v>-0.5600000000000023</v>
      </c>
      <c r="AF269" s="130">
        <f t="shared" si="79"/>
        <v>1.4921847848656284</v>
      </c>
      <c r="AG269" s="130">
        <f t="shared" si="80"/>
        <v>2.2621847848656103</v>
      </c>
      <c r="AH269" s="130">
        <f t="shared" si="81"/>
        <v>3.101184784865609</v>
      </c>
      <c r="AI269" s="130">
        <f t="shared" si="82"/>
        <v>2.5411847848656066</v>
      </c>
    </row>
    <row r="270" spans="1:35" ht="15">
      <c r="A270" s="237">
        <v>310</v>
      </c>
      <c r="B270" s="238" t="s">
        <v>481</v>
      </c>
      <c r="C270" s="239">
        <v>13</v>
      </c>
      <c r="D270" s="238" t="s">
        <v>211</v>
      </c>
      <c r="E270" s="238" t="s">
        <v>60</v>
      </c>
      <c r="F270" s="239">
        <v>97</v>
      </c>
      <c r="G270" s="238" t="s">
        <v>162</v>
      </c>
      <c r="H270" s="239" t="s">
        <v>163</v>
      </c>
      <c r="I270" s="240">
        <v>0.6473719790434341</v>
      </c>
      <c r="J270" s="240">
        <v>0.292</v>
      </c>
      <c r="K270" s="241" t="s">
        <v>164</v>
      </c>
      <c r="L270" s="241" t="s">
        <v>3</v>
      </c>
      <c r="M270" s="242">
        <v>9988.856291918799</v>
      </c>
      <c r="N270" s="243">
        <v>9988.856291918799</v>
      </c>
      <c r="O270" s="244">
        <f t="shared" si="83"/>
        <v>26.10242920843565</v>
      </c>
      <c r="P270" s="244">
        <f t="shared" si="83"/>
        <v>29.58275310289374</v>
      </c>
      <c r="Q270" s="244">
        <f t="shared" si="69"/>
        <v>3.4803238944580883</v>
      </c>
      <c r="R270" s="245">
        <v>180.406497</v>
      </c>
      <c r="S270" s="245">
        <v>184.304512</v>
      </c>
      <c r="T270" s="245">
        <v>192.898512</v>
      </c>
      <c r="U270" s="245">
        <v>187.016512</v>
      </c>
      <c r="V270" s="245">
        <v>186.531512</v>
      </c>
      <c r="W270" s="245">
        <f t="shared" si="70"/>
        <v>154.30406779156436</v>
      </c>
      <c r="X270" s="245">
        <f t="shared" si="71"/>
        <v>154.72175889710624</v>
      </c>
      <c r="Y270" s="245">
        <f t="shared" si="72"/>
        <v>163.31575889710626</v>
      </c>
      <c r="Z270" s="245">
        <f t="shared" si="73"/>
        <v>157.43375889710626</v>
      </c>
      <c r="AA270" s="245">
        <f t="shared" si="74"/>
        <v>156.94875889710625</v>
      </c>
      <c r="AB270" s="130">
        <f t="shared" si="75"/>
        <v>0.41769110554187705</v>
      </c>
      <c r="AC270" s="130">
        <f t="shared" si="76"/>
        <v>8.594000000000023</v>
      </c>
      <c r="AD270" s="130">
        <f t="shared" si="77"/>
        <v>-5.882000000000005</v>
      </c>
      <c r="AE270" s="130">
        <f t="shared" si="78"/>
        <v>-0.48500000000001364</v>
      </c>
      <c r="AF270" s="130">
        <f t="shared" si="79"/>
        <v>0.41769110554187705</v>
      </c>
      <c r="AG270" s="130">
        <f t="shared" si="80"/>
        <v>9.0116911055419</v>
      </c>
      <c r="AH270" s="130">
        <f t="shared" si="81"/>
        <v>3.1296911055418946</v>
      </c>
      <c r="AI270" s="130">
        <f t="shared" si="82"/>
        <v>2.644691105541881</v>
      </c>
    </row>
    <row r="271" spans="1:35" ht="15">
      <c r="A271" s="237">
        <v>850</v>
      </c>
      <c r="B271" s="238" t="s">
        <v>484</v>
      </c>
      <c r="C271" s="239">
        <v>44</v>
      </c>
      <c r="D271" s="238" t="s">
        <v>187</v>
      </c>
      <c r="E271" s="238" t="s">
        <v>58</v>
      </c>
      <c r="F271" s="239">
        <v>129</v>
      </c>
      <c r="G271" s="238" t="s">
        <v>162</v>
      </c>
      <c r="H271" s="239" t="s">
        <v>163</v>
      </c>
      <c r="I271" s="240">
        <v>0.9709196424789257</v>
      </c>
      <c r="J271" s="240">
        <v>0.537</v>
      </c>
      <c r="K271" s="241" t="s">
        <v>164</v>
      </c>
      <c r="L271" s="241" t="s">
        <v>4</v>
      </c>
      <c r="M271" s="242">
        <v>17192.743041533555</v>
      </c>
      <c r="N271" s="243">
        <v>17059.28001401833</v>
      </c>
      <c r="O271" s="244">
        <f t="shared" si="83"/>
        <v>9.463681211332721</v>
      </c>
      <c r="P271" s="244">
        <f t="shared" si="83"/>
        <v>10.72550537284375</v>
      </c>
      <c r="Q271" s="244">
        <f t="shared" si="69"/>
        <v>1.2618241615110293</v>
      </c>
      <c r="R271" s="245">
        <v>143.48999999999998</v>
      </c>
      <c r="S271" s="245">
        <v>146.688</v>
      </c>
      <c r="T271" s="245">
        <v>153.075</v>
      </c>
      <c r="U271" s="245">
        <v>147.921</v>
      </c>
      <c r="V271" s="245">
        <v>146.96599999999998</v>
      </c>
      <c r="W271" s="245">
        <f t="shared" si="70"/>
        <v>134.02631878866725</v>
      </c>
      <c r="X271" s="245">
        <f t="shared" si="71"/>
        <v>135.96249462715625</v>
      </c>
      <c r="Y271" s="245">
        <f t="shared" si="72"/>
        <v>142.34949462715625</v>
      </c>
      <c r="Z271" s="245">
        <f t="shared" si="73"/>
        <v>137.19549462715625</v>
      </c>
      <c r="AA271" s="245">
        <f t="shared" si="74"/>
        <v>136.24049462715624</v>
      </c>
      <c r="AB271" s="130">
        <f t="shared" si="75"/>
        <v>1.9361758384889924</v>
      </c>
      <c r="AC271" s="130">
        <f t="shared" si="76"/>
        <v>6.3870000000000005</v>
      </c>
      <c r="AD271" s="130">
        <f t="shared" si="77"/>
        <v>-5.153999999999996</v>
      </c>
      <c r="AE271" s="130">
        <f t="shared" si="78"/>
        <v>-0.9550000000000125</v>
      </c>
      <c r="AF271" s="130">
        <f t="shared" si="79"/>
        <v>1.9361758384889924</v>
      </c>
      <c r="AG271" s="130">
        <f t="shared" si="80"/>
        <v>8.323175838488993</v>
      </c>
      <c r="AH271" s="130">
        <f t="shared" si="81"/>
        <v>3.1691758384889965</v>
      </c>
      <c r="AI271" s="130">
        <f t="shared" si="82"/>
        <v>2.214175838488984</v>
      </c>
    </row>
    <row r="272" spans="1:35" ht="15">
      <c r="A272" s="237">
        <v>155</v>
      </c>
      <c r="B272" s="238" t="s">
        <v>486</v>
      </c>
      <c r="C272" s="239">
        <v>32</v>
      </c>
      <c r="D272" s="238" t="s">
        <v>62</v>
      </c>
      <c r="E272" s="238" t="s">
        <v>62</v>
      </c>
      <c r="F272" s="239">
        <v>172</v>
      </c>
      <c r="G272" s="238" t="s">
        <v>162</v>
      </c>
      <c r="H272" s="239" t="s">
        <v>163</v>
      </c>
      <c r="I272" s="240">
        <v>0.9158088702503495</v>
      </c>
      <c r="J272" s="240">
        <v>0.582</v>
      </c>
      <c r="K272" s="241" t="s">
        <v>164</v>
      </c>
      <c r="L272" s="241" t="s">
        <v>4</v>
      </c>
      <c r="M272" s="242">
        <v>30295.896552970964</v>
      </c>
      <c r="N272" s="243">
        <v>30295.896552970964</v>
      </c>
      <c r="O272" s="244">
        <f t="shared" si="83"/>
        <v>9.25741738774368</v>
      </c>
      <c r="P272" s="244">
        <f t="shared" si="83"/>
        <v>10.491739706109502</v>
      </c>
      <c r="Q272" s="244">
        <f t="shared" si="69"/>
        <v>1.2343223183658232</v>
      </c>
      <c r="R272" s="245">
        <v>147.012</v>
      </c>
      <c r="S272" s="245">
        <v>150.44299999999998</v>
      </c>
      <c r="T272" s="245">
        <v>155.361</v>
      </c>
      <c r="U272" s="245">
        <v>151.571</v>
      </c>
      <c r="V272" s="245">
        <v>151.20999999999998</v>
      </c>
      <c r="W272" s="245">
        <f t="shared" si="70"/>
        <v>137.7545826122563</v>
      </c>
      <c r="X272" s="245">
        <f t="shared" si="71"/>
        <v>139.95126029389047</v>
      </c>
      <c r="Y272" s="245">
        <f t="shared" si="72"/>
        <v>144.86926029389048</v>
      </c>
      <c r="Z272" s="245">
        <f t="shared" si="73"/>
        <v>141.07926029389048</v>
      </c>
      <c r="AA272" s="245">
        <f t="shared" si="74"/>
        <v>140.71826029389047</v>
      </c>
      <c r="AB272" s="130">
        <f t="shared" si="75"/>
        <v>2.1966776816341564</v>
      </c>
      <c r="AC272" s="130">
        <f t="shared" si="76"/>
        <v>4.918000000000006</v>
      </c>
      <c r="AD272" s="130">
        <f t="shared" si="77"/>
        <v>-3.789999999999992</v>
      </c>
      <c r="AE272" s="130">
        <f t="shared" si="78"/>
        <v>-0.3610000000000184</v>
      </c>
      <c r="AF272" s="130">
        <f t="shared" si="79"/>
        <v>2.1966776816341564</v>
      </c>
      <c r="AG272" s="130">
        <f t="shared" si="80"/>
        <v>7.114677681634163</v>
      </c>
      <c r="AH272" s="130">
        <f t="shared" si="81"/>
        <v>3.3246776816341708</v>
      </c>
      <c r="AI272" s="130">
        <f t="shared" si="82"/>
        <v>2.9636776816341523</v>
      </c>
    </row>
    <row r="273" spans="1:35" ht="15">
      <c r="A273" s="237">
        <v>167</v>
      </c>
      <c r="B273" s="238" t="s">
        <v>487</v>
      </c>
      <c r="C273" s="239">
        <v>5</v>
      </c>
      <c r="D273" s="238" t="s">
        <v>195</v>
      </c>
      <c r="E273" s="238" t="s">
        <v>59</v>
      </c>
      <c r="F273" s="239">
        <v>127</v>
      </c>
      <c r="G273" s="238" t="s">
        <v>162</v>
      </c>
      <c r="H273" s="239" t="s">
        <v>163</v>
      </c>
      <c r="I273" s="240">
        <v>0.7314444301019749</v>
      </c>
      <c r="J273" s="240">
        <v>0.564</v>
      </c>
      <c r="K273" s="241" t="s">
        <v>164</v>
      </c>
      <c r="L273" s="241" t="s">
        <v>3</v>
      </c>
      <c r="M273" s="242">
        <v>18985.68107259313</v>
      </c>
      <c r="N273" s="243">
        <v>18985.68107259313</v>
      </c>
      <c r="O273" s="244">
        <f t="shared" si="83"/>
        <v>11.960717539054162</v>
      </c>
      <c r="P273" s="244">
        <f t="shared" si="83"/>
        <v>13.555479877594717</v>
      </c>
      <c r="Q273" s="244">
        <f t="shared" si="69"/>
        <v>1.594762338540555</v>
      </c>
      <c r="R273" s="245">
        <v>151.28115100000002</v>
      </c>
      <c r="S273" s="245">
        <v>154.74441800000002</v>
      </c>
      <c r="T273" s="245">
        <v>159.48841800000002</v>
      </c>
      <c r="U273" s="245">
        <v>156.21941800000002</v>
      </c>
      <c r="V273" s="245">
        <v>155.52841800000002</v>
      </c>
      <c r="W273" s="245">
        <f t="shared" si="70"/>
        <v>139.32043346094585</v>
      </c>
      <c r="X273" s="245">
        <f t="shared" si="71"/>
        <v>141.18893812240532</v>
      </c>
      <c r="Y273" s="245">
        <f t="shared" si="72"/>
        <v>145.93293812240532</v>
      </c>
      <c r="Z273" s="245">
        <f t="shared" si="73"/>
        <v>142.6639381224053</v>
      </c>
      <c r="AA273" s="245">
        <f t="shared" si="74"/>
        <v>141.9729381224053</v>
      </c>
      <c r="AB273" s="130">
        <f t="shared" si="75"/>
        <v>1.8685046614594683</v>
      </c>
      <c r="AC273" s="130">
        <f t="shared" si="76"/>
        <v>4.744</v>
      </c>
      <c r="AD273" s="130">
        <f t="shared" si="77"/>
        <v>-3.2690000000000055</v>
      </c>
      <c r="AE273" s="130">
        <f t="shared" si="78"/>
        <v>-0.6910000000000025</v>
      </c>
      <c r="AF273" s="130">
        <f t="shared" si="79"/>
        <v>1.8685046614594683</v>
      </c>
      <c r="AG273" s="130">
        <f t="shared" si="80"/>
        <v>6.612504661459468</v>
      </c>
      <c r="AH273" s="130">
        <f t="shared" si="81"/>
        <v>3.3435046614594626</v>
      </c>
      <c r="AI273" s="130">
        <f t="shared" si="82"/>
        <v>2.65250466145946</v>
      </c>
    </row>
    <row r="274" spans="1:35" ht="15">
      <c r="A274" s="237">
        <v>229</v>
      </c>
      <c r="B274" s="238" t="s">
        <v>493</v>
      </c>
      <c r="C274" s="239">
        <v>37</v>
      </c>
      <c r="D274" s="238" t="s">
        <v>265</v>
      </c>
      <c r="E274" s="238" t="s">
        <v>68</v>
      </c>
      <c r="F274" s="239">
        <v>150</v>
      </c>
      <c r="G274" s="238" t="s">
        <v>162</v>
      </c>
      <c r="H274" s="239" t="s">
        <v>163</v>
      </c>
      <c r="I274" s="240">
        <v>0.8820947176684881</v>
      </c>
      <c r="J274" s="240">
        <v>0.633</v>
      </c>
      <c r="K274" s="241" t="s">
        <v>164</v>
      </c>
      <c r="L274" s="241" t="s">
        <v>3</v>
      </c>
      <c r="M274" s="242">
        <v>24360.353088082833</v>
      </c>
      <c r="N274" s="243">
        <v>24360.353088082833</v>
      </c>
      <c r="O274" s="244">
        <f t="shared" si="83"/>
        <v>8.836875656159748</v>
      </c>
      <c r="P274" s="244">
        <f t="shared" si="83"/>
        <v>10.015125743647713</v>
      </c>
      <c r="Q274" s="244">
        <f t="shared" si="69"/>
        <v>1.1782500874879656</v>
      </c>
      <c r="R274" s="245">
        <v>154.38896300000002</v>
      </c>
      <c r="S274" s="245">
        <v>157.873796</v>
      </c>
      <c r="T274" s="245">
        <v>161.305796</v>
      </c>
      <c r="U274" s="245">
        <v>158.971796</v>
      </c>
      <c r="V274" s="245">
        <v>158.068796</v>
      </c>
      <c r="W274" s="245">
        <f t="shared" si="70"/>
        <v>145.55208734384027</v>
      </c>
      <c r="X274" s="245">
        <f t="shared" si="71"/>
        <v>147.8586702563523</v>
      </c>
      <c r="Y274" s="245">
        <f t="shared" si="72"/>
        <v>151.29067025635229</v>
      </c>
      <c r="Z274" s="245">
        <f t="shared" si="73"/>
        <v>148.9566702563523</v>
      </c>
      <c r="AA274" s="245">
        <f t="shared" si="74"/>
        <v>148.0536702563523</v>
      </c>
      <c r="AB274" s="130">
        <f t="shared" si="75"/>
        <v>2.3065829125120274</v>
      </c>
      <c r="AC274" s="130">
        <f t="shared" si="76"/>
        <v>3.431999999999988</v>
      </c>
      <c r="AD274" s="130">
        <f t="shared" si="77"/>
        <v>-2.3339999999999748</v>
      </c>
      <c r="AE274" s="130">
        <f t="shared" si="78"/>
        <v>-0.90300000000002</v>
      </c>
      <c r="AF274" s="130">
        <f t="shared" si="79"/>
        <v>2.3065829125120274</v>
      </c>
      <c r="AG274" s="130">
        <f t="shared" si="80"/>
        <v>5.738582912512015</v>
      </c>
      <c r="AH274" s="130">
        <f t="shared" si="81"/>
        <v>3.4045829125120406</v>
      </c>
      <c r="AI274" s="130">
        <f t="shared" si="82"/>
        <v>2.5015829125120206</v>
      </c>
    </row>
    <row r="275" spans="1:35" ht="15">
      <c r="A275" s="237">
        <v>723</v>
      </c>
      <c r="B275" s="238" t="s">
        <v>505</v>
      </c>
      <c r="C275" s="239">
        <v>38</v>
      </c>
      <c r="D275" s="238" t="s">
        <v>303</v>
      </c>
      <c r="E275" s="238" t="s">
        <v>167</v>
      </c>
      <c r="F275" s="239">
        <v>129</v>
      </c>
      <c r="G275" s="238" t="s">
        <v>162</v>
      </c>
      <c r="H275" s="239" t="s">
        <v>163</v>
      </c>
      <c r="I275" s="240">
        <v>0.9385563604015758</v>
      </c>
      <c r="J275" s="240">
        <v>0.637</v>
      </c>
      <c r="K275" s="241" t="s">
        <v>164</v>
      </c>
      <c r="L275" s="241" t="s">
        <v>3</v>
      </c>
      <c r="M275" s="242">
        <v>21685.82636851495</v>
      </c>
      <c r="N275" s="243">
        <v>21517.484642338994</v>
      </c>
      <c r="O275" s="244">
        <f t="shared" si="83"/>
        <v>8.253114796214133</v>
      </c>
      <c r="P275" s="244">
        <f t="shared" si="83"/>
        <v>9.353530102376018</v>
      </c>
      <c r="Q275" s="244">
        <f t="shared" si="69"/>
        <v>1.100415306161885</v>
      </c>
      <c r="R275" s="245">
        <v>147.933867</v>
      </c>
      <c r="S275" s="245">
        <v>151.35783999999998</v>
      </c>
      <c r="T275" s="245">
        <v>155.50184</v>
      </c>
      <c r="U275" s="245">
        <v>152.53083999999998</v>
      </c>
      <c r="V275" s="245">
        <v>152.60484</v>
      </c>
      <c r="W275" s="245">
        <f t="shared" si="70"/>
        <v>139.68075220378586</v>
      </c>
      <c r="X275" s="245">
        <f t="shared" si="71"/>
        <v>142.00430989762395</v>
      </c>
      <c r="Y275" s="245">
        <f t="shared" si="72"/>
        <v>146.14830989762396</v>
      </c>
      <c r="Z275" s="245">
        <f t="shared" si="73"/>
        <v>143.17730989762396</v>
      </c>
      <c r="AA275" s="245">
        <f t="shared" si="74"/>
        <v>143.25130989762397</v>
      </c>
      <c r="AB275" s="130">
        <f t="shared" si="75"/>
        <v>2.3235576938380973</v>
      </c>
      <c r="AC275" s="130">
        <f t="shared" si="76"/>
        <v>4.1440000000000055</v>
      </c>
      <c r="AD275" s="130">
        <f t="shared" si="77"/>
        <v>-2.9710000000000036</v>
      </c>
      <c r="AE275" s="130">
        <f t="shared" si="78"/>
        <v>0.07400000000001228</v>
      </c>
      <c r="AF275" s="130">
        <f t="shared" si="79"/>
        <v>2.3235576938380973</v>
      </c>
      <c r="AG275" s="130">
        <f t="shared" si="80"/>
        <v>6.467557693838103</v>
      </c>
      <c r="AH275" s="130">
        <f t="shared" si="81"/>
        <v>3.496557693838099</v>
      </c>
      <c r="AI275" s="130">
        <f t="shared" si="82"/>
        <v>3.5705576938381114</v>
      </c>
    </row>
    <row r="276" spans="1:35" ht="15">
      <c r="A276" s="237">
        <v>549</v>
      </c>
      <c r="B276" s="238" t="s">
        <v>510</v>
      </c>
      <c r="C276" s="239">
        <v>59</v>
      </c>
      <c r="D276" s="238" t="s">
        <v>70</v>
      </c>
      <c r="E276" s="238" t="s">
        <v>70</v>
      </c>
      <c r="F276" s="239">
        <v>74</v>
      </c>
      <c r="G276" s="238" t="s">
        <v>162</v>
      </c>
      <c r="H276" s="239" t="s">
        <v>163</v>
      </c>
      <c r="I276" s="240">
        <v>0.9083961010190519</v>
      </c>
      <c r="J276" s="240">
        <v>0.592</v>
      </c>
      <c r="K276" s="241" t="s">
        <v>164</v>
      </c>
      <c r="L276" s="241" t="s">
        <v>3</v>
      </c>
      <c r="M276" s="242">
        <v>13452.320899166014</v>
      </c>
      <c r="N276" s="243">
        <v>13347.89384700966</v>
      </c>
      <c r="O276" s="244">
        <f t="shared" si="83"/>
        <v>9.175309172822313</v>
      </c>
      <c r="P276" s="244">
        <f t="shared" si="83"/>
        <v>10.398683729198622</v>
      </c>
      <c r="Q276" s="244">
        <f t="shared" si="69"/>
        <v>1.2233745563763083</v>
      </c>
      <c r="R276" s="245">
        <v>153.593385</v>
      </c>
      <c r="S276" s="245">
        <v>157.148393</v>
      </c>
      <c r="T276" s="245">
        <v>160.61139300000002</v>
      </c>
      <c r="U276" s="245">
        <v>158.32439300000001</v>
      </c>
      <c r="V276" s="245">
        <v>158.244393</v>
      </c>
      <c r="W276" s="245">
        <f t="shared" si="70"/>
        <v>144.4180758271777</v>
      </c>
      <c r="X276" s="245">
        <f t="shared" si="71"/>
        <v>146.7497092708014</v>
      </c>
      <c r="Y276" s="245">
        <f t="shared" si="72"/>
        <v>150.2127092708014</v>
      </c>
      <c r="Z276" s="245">
        <f t="shared" si="73"/>
        <v>147.9257092708014</v>
      </c>
      <c r="AA276" s="245">
        <f t="shared" si="74"/>
        <v>147.8457092708014</v>
      </c>
      <c r="AB276" s="130">
        <f t="shared" si="75"/>
        <v>2.3316334436237014</v>
      </c>
      <c r="AC276" s="130">
        <f t="shared" si="76"/>
        <v>3.4630000000000223</v>
      </c>
      <c r="AD276" s="130">
        <f t="shared" si="77"/>
        <v>-2.287000000000006</v>
      </c>
      <c r="AE276" s="130">
        <f t="shared" si="78"/>
        <v>-0.0800000000000125</v>
      </c>
      <c r="AF276" s="130">
        <f t="shared" si="79"/>
        <v>2.3316334436237014</v>
      </c>
      <c r="AG276" s="130">
        <f t="shared" si="80"/>
        <v>5.794633443623724</v>
      </c>
      <c r="AH276" s="130">
        <f t="shared" si="81"/>
        <v>3.5076334436237175</v>
      </c>
      <c r="AI276" s="130">
        <f t="shared" si="82"/>
        <v>3.427633443623705</v>
      </c>
    </row>
    <row r="277" spans="1:35" ht="15">
      <c r="A277" s="237">
        <v>600</v>
      </c>
      <c r="B277" s="238" t="s">
        <v>490</v>
      </c>
      <c r="C277" s="239">
        <v>13</v>
      </c>
      <c r="D277" s="238" t="s">
        <v>211</v>
      </c>
      <c r="E277" s="238" t="s">
        <v>60</v>
      </c>
      <c r="F277" s="239">
        <v>99</v>
      </c>
      <c r="G277" s="238" t="s">
        <v>162</v>
      </c>
      <c r="H277" s="239" t="s">
        <v>163</v>
      </c>
      <c r="I277" s="240">
        <v>0.9511232544019429</v>
      </c>
      <c r="J277" s="240">
        <v>0.612</v>
      </c>
      <c r="K277" s="241" t="s">
        <v>164</v>
      </c>
      <c r="L277" s="241" t="s">
        <v>4</v>
      </c>
      <c r="M277" s="242">
        <v>16957.339050991483</v>
      </c>
      <c r="N277" s="243">
        <v>16825.703406645483</v>
      </c>
      <c r="O277" s="244">
        <f t="shared" si="83"/>
        <v>8.476751528471015</v>
      </c>
      <c r="P277" s="244">
        <f t="shared" si="83"/>
        <v>9.606985065600485</v>
      </c>
      <c r="Q277" s="244">
        <f t="shared" si="69"/>
        <v>1.1302335371294703</v>
      </c>
      <c r="R277" s="245">
        <v>155.98717900000005</v>
      </c>
      <c r="S277" s="245">
        <v>159.524963</v>
      </c>
      <c r="T277" s="245">
        <v>167.69696300000004</v>
      </c>
      <c r="U277" s="245">
        <v>160.64396300000004</v>
      </c>
      <c r="V277" s="245">
        <v>160.28196300000002</v>
      </c>
      <c r="W277" s="245">
        <f t="shared" si="70"/>
        <v>147.51042747152903</v>
      </c>
      <c r="X277" s="245">
        <f t="shared" si="71"/>
        <v>149.91797793439952</v>
      </c>
      <c r="Y277" s="245">
        <f t="shared" si="72"/>
        <v>158.08997793439954</v>
      </c>
      <c r="Z277" s="245">
        <f t="shared" si="73"/>
        <v>151.03697793439954</v>
      </c>
      <c r="AA277" s="245">
        <f t="shared" si="74"/>
        <v>150.67497793439952</v>
      </c>
      <c r="AB277" s="130">
        <f t="shared" si="75"/>
        <v>2.407550462870489</v>
      </c>
      <c r="AC277" s="130">
        <f t="shared" si="76"/>
        <v>8.172000000000025</v>
      </c>
      <c r="AD277" s="130">
        <f t="shared" si="77"/>
        <v>-7.052999999999997</v>
      </c>
      <c r="AE277" s="130">
        <f t="shared" si="78"/>
        <v>-0.3620000000000232</v>
      </c>
      <c r="AF277" s="130">
        <f t="shared" si="79"/>
        <v>2.407550462870489</v>
      </c>
      <c r="AG277" s="130">
        <f t="shared" si="80"/>
        <v>10.579550462870515</v>
      </c>
      <c r="AH277" s="130">
        <f t="shared" si="81"/>
        <v>3.5265504628705173</v>
      </c>
      <c r="AI277" s="130">
        <f t="shared" si="82"/>
        <v>3.164550462870494</v>
      </c>
    </row>
    <row r="278" spans="1:35" ht="15">
      <c r="A278" s="237">
        <v>858</v>
      </c>
      <c r="B278" s="238" t="s">
        <v>499</v>
      </c>
      <c r="C278" s="239">
        <v>40</v>
      </c>
      <c r="D278" s="238" t="s">
        <v>61</v>
      </c>
      <c r="E278" s="238" t="s">
        <v>61</v>
      </c>
      <c r="F278" s="239">
        <v>99</v>
      </c>
      <c r="G278" s="238" t="s">
        <v>162</v>
      </c>
      <c r="H278" s="239" t="s">
        <v>163</v>
      </c>
      <c r="I278" s="240">
        <v>0.9589887950543688</v>
      </c>
      <c r="J278" s="240">
        <v>0.506</v>
      </c>
      <c r="K278" s="241" t="s">
        <v>164</v>
      </c>
      <c r="L278" s="241" t="s">
        <v>4</v>
      </c>
      <c r="M278" s="242">
        <v>14212.510182610407</v>
      </c>
      <c r="N278" s="243">
        <v>14102.181968376077</v>
      </c>
      <c r="O278" s="244">
        <f t="shared" si="83"/>
        <v>10.168423502437555</v>
      </c>
      <c r="P278" s="244">
        <f t="shared" si="83"/>
        <v>11.524213302762565</v>
      </c>
      <c r="Q278" s="244">
        <f t="shared" si="69"/>
        <v>1.3557898003250095</v>
      </c>
      <c r="R278" s="245">
        <v>176.029684</v>
      </c>
      <c r="S278" s="245">
        <v>179.568546</v>
      </c>
      <c r="T278" s="245">
        <v>182.62654600000002</v>
      </c>
      <c r="U278" s="245">
        <v>180.951546</v>
      </c>
      <c r="V278" s="245">
        <v>180.650546</v>
      </c>
      <c r="W278" s="245">
        <f t="shared" si="70"/>
        <v>165.86126049756245</v>
      </c>
      <c r="X278" s="245">
        <f t="shared" si="71"/>
        <v>168.04433269723742</v>
      </c>
      <c r="Y278" s="245">
        <f t="shared" si="72"/>
        <v>171.10233269723744</v>
      </c>
      <c r="Z278" s="245">
        <f t="shared" si="73"/>
        <v>169.42733269723743</v>
      </c>
      <c r="AA278" s="245">
        <f t="shared" si="74"/>
        <v>169.12633269723742</v>
      </c>
      <c r="AB278" s="130">
        <f t="shared" si="75"/>
        <v>2.1830721996749674</v>
      </c>
      <c r="AC278" s="130">
        <f t="shared" si="76"/>
        <v>3.058000000000021</v>
      </c>
      <c r="AD278" s="130">
        <f t="shared" si="77"/>
        <v>-1.6750000000000114</v>
      </c>
      <c r="AE278" s="130">
        <f t="shared" si="78"/>
        <v>-0.30100000000001614</v>
      </c>
      <c r="AF278" s="130">
        <f t="shared" si="79"/>
        <v>2.1830721996749674</v>
      </c>
      <c r="AG278" s="130">
        <f t="shared" si="80"/>
        <v>5.2410721996749885</v>
      </c>
      <c r="AH278" s="130">
        <f t="shared" si="81"/>
        <v>3.566072199674977</v>
      </c>
      <c r="AI278" s="130">
        <f t="shared" si="82"/>
        <v>3.265072199674961</v>
      </c>
    </row>
    <row r="279" spans="1:35" ht="15">
      <c r="A279" s="237">
        <v>207</v>
      </c>
      <c r="B279" s="238" t="s">
        <v>483</v>
      </c>
      <c r="C279" s="239">
        <v>20</v>
      </c>
      <c r="D279" s="238" t="s">
        <v>206</v>
      </c>
      <c r="E279" s="238" t="s">
        <v>206</v>
      </c>
      <c r="F279" s="239">
        <v>125</v>
      </c>
      <c r="G279" s="238" t="s">
        <v>162</v>
      </c>
      <c r="H279" s="239" t="s">
        <v>163</v>
      </c>
      <c r="I279" s="240">
        <v>0.7147322404371584</v>
      </c>
      <c r="J279" s="240">
        <v>0.592</v>
      </c>
      <c r="K279" s="241" t="s">
        <v>164</v>
      </c>
      <c r="L279" s="241" t="s">
        <v>3</v>
      </c>
      <c r="M279" s="242">
        <v>14154.480633705987</v>
      </c>
      <c r="N279" s="243">
        <v>14154.480633705987</v>
      </c>
      <c r="O279" s="244">
        <f t="shared" si="83"/>
        <v>11.661451109492736</v>
      </c>
      <c r="P279" s="244">
        <f t="shared" si="83"/>
        <v>13.216311257425103</v>
      </c>
      <c r="Q279" s="244">
        <f t="shared" si="69"/>
        <v>1.5548601479323665</v>
      </c>
      <c r="R279" s="245">
        <v>158.86709000000002</v>
      </c>
      <c r="S279" s="245">
        <v>162.86249700000002</v>
      </c>
      <c r="T279" s="245">
        <v>163.49049700000003</v>
      </c>
      <c r="U279" s="245">
        <v>163.98949700000003</v>
      </c>
      <c r="V279" s="245">
        <v>163.70149700000002</v>
      </c>
      <c r="W279" s="245">
        <f t="shared" si="70"/>
        <v>147.2056388905073</v>
      </c>
      <c r="X279" s="245">
        <f t="shared" si="71"/>
        <v>149.64618574257491</v>
      </c>
      <c r="Y279" s="245">
        <f t="shared" si="72"/>
        <v>150.27418574257493</v>
      </c>
      <c r="Z279" s="245">
        <f t="shared" si="73"/>
        <v>150.77318574257492</v>
      </c>
      <c r="AA279" s="245">
        <f t="shared" si="74"/>
        <v>150.4851857425749</v>
      </c>
      <c r="AB279" s="130">
        <f t="shared" si="75"/>
        <v>2.4405468520676266</v>
      </c>
      <c r="AC279" s="130">
        <f t="shared" si="76"/>
        <v>0.6280000000000143</v>
      </c>
      <c r="AD279" s="130">
        <f t="shared" si="77"/>
        <v>0.4989999999999952</v>
      </c>
      <c r="AE279" s="130">
        <f t="shared" si="78"/>
        <v>-0.2880000000000109</v>
      </c>
      <c r="AF279" s="130">
        <f t="shared" si="79"/>
        <v>2.4405468520676266</v>
      </c>
      <c r="AG279" s="130">
        <f t="shared" si="80"/>
        <v>3.068546852067641</v>
      </c>
      <c r="AH279" s="130">
        <f t="shared" si="81"/>
        <v>3.567546852067636</v>
      </c>
      <c r="AI279" s="130">
        <f t="shared" si="82"/>
        <v>3.279546852067625</v>
      </c>
    </row>
    <row r="280" spans="1:35" ht="15">
      <c r="A280" s="237">
        <v>244</v>
      </c>
      <c r="B280" s="238" t="s">
        <v>491</v>
      </c>
      <c r="C280" s="239">
        <v>48</v>
      </c>
      <c r="D280" s="238" t="s">
        <v>281</v>
      </c>
      <c r="E280" s="238" t="s">
        <v>167</v>
      </c>
      <c r="F280" s="239">
        <v>83</v>
      </c>
      <c r="G280" s="238" t="s">
        <v>162</v>
      </c>
      <c r="H280" s="239" t="s">
        <v>163</v>
      </c>
      <c r="I280" s="240">
        <v>0.8206596879320561</v>
      </c>
      <c r="J280" s="240">
        <v>0.635</v>
      </c>
      <c r="K280" s="241" t="s">
        <v>164</v>
      </c>
      <c r="L280" s="241" t="s">
        <v>3</v>
      </c>
      <c r="M280" s="242">
        <v>13351.373310467336</v>
      </c>
      <c r="N280" s="243">
        <v>13351.373310467336</v>
      </c>
      <c r="O280" s="244">
        <f t="shared" si="83"/>
        <v>9.468492716198808</v>
      </c>
      <c r="P280" s="244">
        <f t="shared" si="83"/>
        <v>10.730958411691983</v>
      </c>
      <c r="Q280" s="244">
        <f t="shared" si="69"/>
        <v>1.2624656954931748</v>
      </c>
      <c r="R280" s="245">
        <v>145.354964</v>
      </c>
      <c r="S280" s="245">
        <v>148.82787399999998</v>
      </c>
      <c r="T280" s="245">
        <v>149.64387399999998</v>
      </c>
      <c r="U280" s="245">
        <v>150.193874</v>
      </c>
      <c r="V280" s="245">
        <v>149.51887399999998</v>
      </c>
      <c r="W280" s="245">
        <f t="shared" si="70"/>
        <v>135.8864712838012</v>
      </c>
      <c r="X280" s="245">
        <f t="shared" si="71"/>
        <v>138.096915588308</v>
      </c>
      <c r="Y280" s="245">
        <f t="shared" si="72"/>
        <v>138.912915588308</v>
      </c>
      <c r="Z280" s="245">
        <f t="shared" si="73"/>
        <v>139.46291558830802</v>
      </c>
      <c r="AA280" s="245">
        <f t="shared" si="74"/>
        <v>138.787915588308</v>
      </c>
      <c r="AB280" s="130">
        <f t="shared" si="75"/>
        <v>2.210444304506808</v>
      </c>
      <c r="AC280" s="130">
        <f t="shared" si="76"/>
        <v>0.8160000000000025</v>
      </c>
      <c r="AD280" s="130">
        <f t="shared" si="77"/>
        <v>0.5500000000000114</v>
      </c>
      <c r="AE280" s="130">
        <f t="shared" si="78"/>
        <v>-0.6750000000000114</v>
      </c>
      <c r="AF280" s="130">
        <f t="shared" si="79"/>
        <v>2.210444304506808</v>
      </c>
      <c r="AG280" s="130">
        <f t="shared" si="80"/>
        <v>3.0264443045068106</v>
      </c>
      <c r="AH280" s="130">
        <f t="shared" si="81"/>
        <v>3.576444304506822</v>
      </c>
      <c r="AI280" s="130">
        <f t="shared" si="82"/>
        <v>2.9014443045068106</v>
      </c>
    </row>
    <row r="281" spans="1:35" ht="15">
      <c r="A281" s="237">
        <v>571</v>
      </c>
      <c r="B281" s="238" t="s">
        <v>506</v>
      </c>
      <c r="C281" s="239">
        <v>39</v>
      </c>
      <c r="D281" s="238" t="s">
        <v>507</v>
      </c>
      <c r="E281" s="238" t="s">
        <v>167</v>
      </c>
      <c r="F281" s="239">
        <v>46</v>
      </c>
      <c r="G281" s="238" t="s">
        <v>168</v>
      </c>
      <c r="H281" s="239" t="s">
        <v>163</v>
      </c>
      <c r="I281" s="240">
        <v>0.9560465668804942</v>
      </c>
      <c r="J281" s="240">
        <v>0.69</v>
      </c>
      <c r="K281" s="241" t="s">
        <v>164</v>
      </c>
      <c r="L281" s="241" t="s">
        <v>4</v>
      </c>
      <c r="M281" s="242">
        <v>9145.846882493972</v>
      </c>
      <c r="N281" s="243">
        <v>9074.849926907562</v>
      </c>
      <c r="O281" s="244">
        <f t="shared" si="83"/>
        <v>7.479792298838548</v>
      </c>
      <c r="P281" s="244">
        <f t="shared" si="83"/>
        <v>8.477097938683688</v>
      </c>
      <c r="Q281" s="244">
        <f t="shared" si="69"/>
        <v>0.9973056398451394</v>
      </c>
      <c r="R281" s="245">
        <v>136.936</v>
      </c>
      <c r="S281" s="245">
        <v>140.072</v>
      </c>
      <c r="T281" s="245">
        <v>142.401</v>
      </c>
      <c r="U281" s="245">
        <v>141.55300000000003</v>
      </c>
      <c r="V281" s="245">
        <v>141.333</v>
      </c>
      <c r="W281" s="245">
        <f t="shared" si="70"/>
        <v>129.45620770116145</v>
      </c>
      <c r="X281" s="245">
        <f t="shared" si="71"/>
        <v>131.5949020613163</v>
      </c>
      <c r="Y281" s="245">
        <f t="shared" si="72"/>
        <v>133.9239020613163</v>
      </c>
      <c r="Z281" s="245">
        <f t="shared" si="73"/>
        <v>133.07590206131633</v>
      </c>
      <c r="AA281" s="245">
        <f t="shared" si="74"/>
        <v>132.8559020613163</v>
      </c>
      <c r="AB281" s="130">
        <f t="shared" si="75"/>
        <v>2.138694360154858</v>
      </c>
      <c r="AC281" s="130">
        <f t="shared" si="76"/>
        <v>2.3290000000000077</v>
      </c>
      <c r="AD281" s="130">
        <f t="shared" si="77"/>
        <v>-0.8479999999999848</v>
      </c>
      <c r="AE281" s="130">
        <f t="shared" si="78"/>
        <v>-0.22000000000002728</v>
      </c>
      <c r="AF281" s="130">
        <f t="shared" si="79"/>
        <v>2.138694360154858</v>
      </c>
      <c r="AG281" s="130">
        <f t="shared" si="80"/>
        <v>4.467694360154866</v>
      </c>
      <c r="AH281" s="130">
        <f t="shared" si="81"/>
        <v>3.619694360154881</v>
      </c>
      <c r="AI281" s="130">
        <f t="shared" si="82"/>
        <v>3.3996943601548537</v>
      </c>
    </row>
    <row r="282" spans="1:35" ht="15">
      <c r="A282" s="237">
        <v>954</v>
      </c>
      <c r="B282" s="238" t="s">
        <v>500</v>
      </c>
      <c r="C282" s="239">
        <v>67</v>
      </c>
      <c r="D282" s="238" t="s">
        <v>199</v>
      </c>
      <c r="E282" s="238" t="s">
        <v>61</v>
      </c>
      <c r="F282" s="239">
        <v>84</v>
      </c>
      <c r="G282" s="238" t="s">
        <v>162</v>
      </c>
      <c r="H282" s="239" t="s">
        <v>163</v>
      </c>
      <c r="I282" s="240">
        <v>0.9838667707520167</v>
      </c>
      <c r="J282" s="240">
        <v>0.598</v>
      </c>
      <c r="K282" s="241" t="s">
        <v>164</v>
      </c>
      <c r="L282" s="241" t="s">
        <v>4</v>
      </c>
      <c r="M282" s="242">
        <v>9346.938246720407</v>
      </c>
      <c r="N282" s="243">
        <v>9274.380268427383</v>
      </c>
      <c r="O282" s="244">
        <f t="shared" si="83"/>
        <v>8.386489325978413</v>
      </c>
      <c r="P282" s="244">
        <f t="shared" si="83"/>
        <v>9.504687902775535</v>
      </c>
      <c r="Q282" s="244">
        <f t="shared" si="69"/>
        <v>1.1181985767971216</v>
      </c>
      <c r="R282" s="245">
        <v>151.677</v>
      </c>
      <c r="S282" s="245">
        <v>154.755</v>
      </c>
      <c r="T282" s="245">
        <v>158.454</v>
      </c>
      <c r="U282" s="245">
        <v>156.46</v>
      </c>
      <c r="V282" s="245">
        <v>156.007</v>
      </c>
      <c r="W282" s="245">
        <f t="shared" si="70"/>
        <v>143.2905106740216</v>
      </c>
      <c r="X282" s="245">
        <f t="shared" si="71"/>
        <v>145.25031209722445</v>
      </c>
      <c r="Y282" s="245">
        <f t="shared" si="72"/>
        <v>148.94931209722446</v>
      </c>
      <c r="Z282" s="245">
        <f t="shared" si="73"/>
        <v>146.95531209722446</v>
      </c>
      <c r="AA282" s="245">
        <f t="shared" si="74"/>
        <v>146.50231209722446</v>
      </c>
      <c r="AB282" s="130">
        <f t="shared" si="75"/>
        <v>1.9598014232028618</v>
      </c>
      <c r="AC282" s="130">
        <f t="shared" si="76"/>
        <v>3.6990000000000123</v>
      </c>
      <c r="AD282" s="130">
        <f t="shared" si="77"/>
        <v>-1.9939999999999998</v>
      </c>
      <c r="AE282" s="130">
        <f t="shared" si="78"/>
        <v>-0.45300000000000296</v>
      </c>
      <c r="AF282" s="130">
        <f t="shared" si="79"/>
        <v>1.9598014232028618</v>
      </c>
      <c r="AG282" s="130">
        <f t="shared" si="80"/>
        <v>5.658801423202874</v>
      </c>
      <c r="AH282" s="130">
        <f t="shared" si="81"/>
        <v>3.6648014232028743</v>
      </c>
      <c r="AI282" s="130">
        <f t="shared" si="82"/>
        <v>3.2118014232028713</v>
      </c>
    </row>
    <row r="283" spans="1:35" ht="15">
      <c r="A283" s="237">
        <v>888</v>
      </c>
      <c r="B283" s="238" t="s">
        <v>494</v>
      </c>
      <c r="C283" s="239">
        <v>43</v>
      </c>
      <c r="D283" s="238" t="s">
        <v>257</v>
      </c>
      <c r="E283" s="238" t="s">
        <v>167</v>
      </c>
      <c r="F283" s="239">
        <v>100</v>
      </c>
      <c r="G283" s="238" t="s">
        <v>162</v>
      </c>
      <c r="H283" s="239" t="s">
        <v>163</v>
      </c>
      <c r="I283" s="240">
        <v>0.8981147540983606</v>
      </c>
      <c r="J283" s="240">
        <v>0.627</v>
      </c>
      <c r="K283" s="241" t="s">
        <v>164</v>
      </c>
      <c r="L283" s="241" t="s">
        <v>3</v>
      </c>
      <c r="M283" s="242">
        <v>16556.96345607196</v>
      </c>
      <c r="N283" s="243">
        <v>16556.96345607196</v>
      </c>
      <c r="O283" s="244">
        <f t="shared" si="83"/>
        <v>8.762303739622531</v>
      </c>
      <c r="P283" s="244">
        <f t="shared" si="83"/>
        <v>9.930610904905535</v>
      </c>
      <c r="Q283" s="244">
        <f t="shared" si="69"/>
        <v>1.1683071652830037</v>
      </c>
      <c r="R283" s="245">
        <v>138.29213</v>
      </c>
      <c r="S283" s="245">
        <v>141.56290700000002</v>
      </c>
      <c r="T283" s="245">
        <v>148.452907</v>
      </c>
      <c r="U283" s="245">
        <v>143.15290700000003</v>
      </c>
      <c r="V283" s="245">
        <v>142.927907</v>
      </c>
      <c r="W283" s="245">
        <f t="shared" si="70"/>
        <v>129.52982626037746</v>
      </c>
      <c r="X283" s="245">
        <f t="shared" si="71"/>
        <v>131.6322960950945</v>
      </c>
      <c r="Y283" s="245">
        <f t="shared" si="72"/>
        <v>138.52229609509448</v>
      </c>
      <c r="Z283" s="245">
        <f t="shared" si="73"/>
        <v>133.2222960950945</v>
      </c>
      <c r="AA283" s="245">
        <f t="shared" si="74"/>
        <v>132.99729609509447</v>
      </c>
      <c r="AB283" s="130">
        <f t="shared" si="75"/>
        <v>2.102469834717027</v>
      </c>
      <c r="AC283" s="130">
        <f t="shared" si="76"/>
        <v>6.889999999999986</v>
      </c>
      <c r="AD283" s="130">
        <f t="shared" si="77"/>
        <v>-5.299999999999983</v>
      </c>
      <c r="AE283" s="130">
        <f t="shared" si="78"/>
        <v>-0.22500000000002274</v>
      </c>
      <c r="AF283" s="130">
        <f t="shared" si="79"/>
        <v>2.102469834717027</v>
      </c>
      <c r="AG283" s="130">
        <f t="shared" si="80"/>
        <v>8.992469834717014</v>
      </c>
      <c r="AH283" s="130">
        <f t="shared" si="81"/>
        <v>3.6924698347170306</v>
      </c>
      <c r="AI283" s="130">
        <f t="shared" si="82"/>
        <v>3.467469834717008</v>
      </c>
    </row>
    <row r="284" spans="1:35" ht="15">
      <c r="A284" s="237">
        <v>112</v>
      </c>
      <c r="B284" s="238" t="s">
        <v>496</v>
      </c>
      <c r="C284" s="239">
        <v>44</v>
      </c>
      <c r="D284" s="238" t="s">
        <v>187</v>
      </c>
      <c r="E284" s="238" t="s">
        <v>58</v>
      </c>
      <c r="F284" s="239">
        <v>200</v>
      </c>
      <c r="G284" s="238" t="s">
        <v>162</v>
      </c>
      <c r="H284" s="239" t="s">
        <v>163</v>
      </c>
      <c r="I284" s="240">
        <v>0.5681986899563318</v>
      </c>
      <c r="J284" s="240">
        <v>0.703</v>
      </c>
      <c r="K284" s="241" t="s">
        <v>207</v>
      </c>
      <c r="L284" s="241" t="s">
        <v>4</v>
      </c>
      <c r="M284" s="242">
        <v>23774.367857815534</v>
      </c>
      <c r="N284" s="243">
        <v>23774.367857815534</v>
      </c>
      <c r="O284" s="244">
        <f t="shared" si="83"/>
        <v>12.352706489643342</v>
      </c>
      <c r="P284" s="244">
        <f t="shared" si="83"/>
        <v>13.99973402159579</v>
      </c>
      <c r="Q284" s="244">
        <f t="shared" si="69"/>
        <v>1.6470275319524479</v>
      </c>
      <c r="R284" s="245">
        <v>142.89600000000002</v>
      </c>
      <c r="S284" s="245">
        <v>146.143</v>
      </c>
      <c r="T284" s="245">
        <v>147.63400000000001</v>
      </c>
      <c r="U284" s="245">
        <v>148.23600000000002</v>
      </c>
      <c r="V284" s="245">
        <v>147.73000000000002</v>
      </c>
      <c r="W284" s="245">
        <f t="shared" si="70"/>
        <v>130.54329351035668</v>
      </c>
      <c r="X284" s="245">
        <f t="shared" si="71"/>
        <v>132.1432659784042</v>
      </c>
      <c r="Y284" s="245">
        <f t="shared" si="72"/>
        <v>133.63426597840422</v>
      </c>
      <c r="Z284" s="245">
        <f t="shared" si="73"/>
        <v>134.23626597840422</v>
      </c>
      <c r="AA284" s="245">
        <f t="shared" si="74"/>
        <v>133.73026597840422</v>
      </c>
      <c r="AB284" s="130">
        <f t="shared" si="75"/>
        <v>1.5999724680475254</v>
      </c>
      <c r="AC284" s="130">
        <f t="shared" si="76"/>
        <v>1.4910000000000139</v>
      </c>
      <c r="AD284" s="130">
        <f t="shared" si="77"/>
        <v>0.6020000000000039</v>
      </c>
      <c r="AE284" s="130">
        <f t="shared" si="78"/>
        <v>-0.5060000000000002</v>
      </c>
      <c r="AF284" s="130">
        <f t="shared" si="79"/>
        <v>1.5999724680475254</v>
      </c>
      <c r="AG284" s="130">
        <f t="shared" si="80"/>
        <v>3.0909724680475392</v>
      </c>
      <c r="AH284" s="130">
        <f t="shared" si="81"/>
        <v>3.692972468047543</v>
      </c>
      <c r="AI284" s="130">
        <f t="shared" si="82"/>
        <v>3.186972468047543</v>
      </c>
    </row>
    <row r="285" spans="1:35" ht="15" hidden="1">
      <c r="A285" s="237">
        <v>783</v>
      </c>
      <c r="B285" s="238" t="s">
        <v>473</v>
      </c>
      <c r="C285" s="239">
        <v>20</v>
      </c>
      <c r="D285" s="238" t="s">
        <v>206</v>
      </c>
      <c r="E285" s="238" t="s">
        <v>206</v>
      </c>
      <c r="F285" s="239">
        <v>50</v>
      </c>
      <c r="G285" s="238" t="s">
        <v>162</v>
      </c>
      <c r="H285" s="239" t="s">
        <v>474</v>
      </c>
      <c r="I285" s="240">
        <v>0.6965027322404371</v>
      </c>
      <c r="J285" s="240">
        <v>1</v>
      </c>
      <c r="K285" s="241" t="s">
        <v>174</v>
      </c>
      <c r="L285" s="241" t="s">
        <v>4</v>
      </c>
      <c r="M285" s="242">
        <v>7048.616037697804</v>
      </c>
      <c r="N285" s="243">
        <v>0</v>
      </c>
      <c r="O285" s="244">
        <f t="shared" si="83"/>
        <v>7.084265858432367</v>
      </c>
      <c r="P285" s="244">
        <f t="shared" si="83"/>
        <v>8.028834639556683</v>
      </c>
      <c r="Q285" s="244">
        <f t="shared" si="69"/>
        <v>0.9445687811243157</v>
      </c>
      <c r="R285" s="245">
        <v>123.298</v>
      </c>
      <c r="S285" s="245">
        <v>126.058</v>
      </c>
      <c r="T285" s="245">
        <v>126.058</v>
      </c>
      <c r="U285" s="245">
        <v>126.37400000000001</v>
      </c>
      <c r="V285" s="245">
        <v>126.41100000000002</v>
      </c>
      <c r="W285" s="245">
        <f t="shared" si="70"/>
        <v>116.21373414156764</v>
      </c>
      <c r="X285" s="245">
        <f t="shared" si="71"/>
        <v>118.02916536044333</v>
      </c>
      <c r="Y285" s="245">
        <f t="shared" si="72"/>
        <v>118.02916536044333</v>
      </c>
      <c r="Z285" s="245">
        <f t="shared" si="73"/>
        <v>118.34516536044333</v>
      </c>
      <c r="AA285" s="245">
        <f t="shared" si="74"/>
        <v>118.38216536044334</v>
      </c>
      <c r="AB285" s="130">
        <f t="shared" si="75"/>
        <v>1.8154312188756876</v>
      </c>
      <c r="AC285" s="130">
        <f t="shared" si="76"/>
        <v>0</v>
      </c>
      <c r="AD285" s="130">
        <f t="shared" si="77"/>
        <v>0.3160000000000025</v>
      </c>
      <c r="AE285" s="130">
        <f t="shared" si="78"/>
        <v>0.03700000000000614</v>
      </c>
      <c r="AF285" s="130">
        <f t="shared" si="79"/>
        <v>1.8154312188756876</v>
      </c>
      <c r="AG285" s="130">
        <f t="shared" si="80"/>
        <v>1.8154312188756876</v>
      </c>
      <c r="AH285" s="130">
        <f t="shared" si="81"/>
        <v>2.13143121887569</v>
      </c>
      <c r="AI285" s="130">
        <f t="shared" si="82"/>
        <v>2.1684312188756962</v>
      </c>
    </row>
    <row r="286" spans="1:35" ht="15">
      <c r="A286" s="237">
        <v>212</v>
      </c>
      <c r="B286" s="238" t="s">
        <v>511</v>
      </c>
      <c r="C286" s="239">
        <v>16</v>
      </c>
      <c r="D286" s="238" t="s">
        <v>356</v>
      </c>
      <c r="E286" s="238" t="s">
        <v>357</v>
      </c>
      <c r="F286" s="239">
        <v>72</v>
      </c>
      <c r="G286" s="238" t="s">
        <v>162</v>
      </c>
      <c r="H286" s="239" t="s">
        <v>163</v>
      </c>
      <c r="I286" s="240">
        <v>0.9456967213114754</v>
      </c>
      <c r="J286" s="240">
        <v>0.594</v>
      </c>
      <c r="K286" s="241" t="s">
        <v>164</v>
      </c>
      <c r="L286" s="241" t="s">
        <v>3</v>
      </c>
      <c r="M286" s="242">
        <v>11689.839317953249</v>
      </c>
      <c r="N286" s="243">
        <v>11599.09397599289</v>
      </c>
      <c r="O286" s="244">
        <f aca="true" t="shared" si="84" ref="O286:P305">O$3/30.4/$I286/$J286</f>
        <v>8.783737471654447</v>
      </c>
      <c r="P286" s="244">
        <f t="shared" si="84"/>
        <v>9.95490246787504</v>
      </c>
      <c r="Q286" s="244">
        <f t="shared" si="69"/>
        <v>1.1711649962205932</v>
      </c>
      <c r="R286" s="245">
        <v>143.183563</v>
      </c>
      <c r="S286" s="245">
        <v>146.53128500000003</v>
      </c>
      <c r="T286" s="245">
        <v>151.98828500000002</v>
      </c>
      <c r="U286" s="245">
        <v>148.058285</v>
      </c>
      <c r="V286" s="245">
        <v>147.592285</v>
      </c>
      <c r="W286" s="245">
        <f t="shared" si="70"/>
        <v>134.39982552834556</v>
      </c>
      <c r="X286" s="245">
        <f t="shared" si="71"/>
        <v>136.576382532125</v>
      </c>
      <c r="Y286" s="245">
        <f t="shared" si="72"/>
        <v>142.033382532125</v>
      </c>
      <c r="Z286" s="245">
        <f t="shared" si="73"/>
        <v>138.10338253212498</v>
      </c>
      <c r="AA286" s="245">
        <f t="shared" si="74"/>
        <v>137.63738253212497</v>
      </c>
      <c r="AB286" s="130">
        <f t="shared" si="75"/>
        <v>2.176557003779436</v>
      </c>
      <c r="AC286" s="130">
        <f t="shared" si="76"/>
        <v>5.456999999999994</v>
      </c>
      <c r="AD286" s="130">
        <f t="shared" si="77"/>
        <v>-3.930000000000007</v>
      </c>
      <c r="AE286" s="130">
        <f t="shared" si="78"/>
        <v>-0.4660000000000082</v>
      </c>
      <c r="AF286" s="130">
        <f t="shared" si="79"/>
        <v>2.176557003779436</v>
      </c>
      <c r="AG286" s="130">
        <f t="shared" si="80"/>
        <v>7.63355700377943</v>
      </c>
      <c r="AH286" s="130">
        <f t="shared" si="81"/>
        <v>3.703557003779423</v>
      </c>
      <c r="AI286" s="130">
        <f t="shared" si="82"/>
        <v>3.237557003779415</v>
      </c>
    </row>
    <row r="287" spans="1:35" ht="15">
      <c r="A287" s="237">
        <v>309</v>
      </c>
      <c r="B287" s="238" t="s">
        <v>495</v>
      </c>
      <c r="C287" s="239">
        <v>51</v>
      </c>
      <c r="D287" s="238" t="s">
        <v>65</v>
      </c>
      <c r="E287" s="238" t="s">
        <v>65</v>
      </c>
      <c r="F287" s="239">
        <v>50</v>
      </c>
      <c r="G287" s="238" t="s">
        <v>162</v>
      </c>
      <c r="H287" s="239" t="s">
        <v>163</v>
      </c>
      <c r="I287" s="240">
        <v>0.9830054644808743</v>
      </c>
      <c r="J287" s="240">
        <v>0.658</v>
      </c>
      <c r="K287" s="241" t="s">
        <v>164</v>
      </c>
      <c r="L287" s="241" t="s">
        <v>4</v>
      </c>
      <c r="M287" s="242">
        <v>8728.52755426055</v>
      </c>
      <c r="N287" s="243">
        <v>8660.770145781435</v>
      </c>
      <c r="O287" s="244">
        <f t="shared" si="84"/>
        <v>7.628442020848179</v>
      </c>
      <c r="P287" s="244">
        <f t="shared" si="84"/>
        <v>8.645567623627937</v>
      </c>
      <c r="Q287" s="244">
        <f t="shared" si="69"/>
        <v>1.0171256027797577</v>
      </c>
      <c r="R287" s="245">
        <v>166.1</v>
      </c>
      <c r="S287" s="245">
        <v>169.63</v>
      </c>
      <c r="T287" s="245">
        <v>172.089</v>
      </c>
      <c r="U287" s="245">
        <v>170.831</v>
      </c>
      <c r="V287" s="245">
        <v>170.364</v>
      </c>
      <c r="W287" s="245">
        <f t="shared" si="70"/>
        <v>158.4715579791518</v>
      </c>
      <c r="X287" s="245">
        <f t="shared" si="71"/>
        <v>160.98443237637207</v>
      </c>
      <c r="Y287" s="245">
        <f t="shared" si="72"/>
        <v>163.44343237637207</v>
      </c>
      <c r="Z287" s="245">
        <f t="shared" si="73"/>
        <v>162.18543237637206</v>
      </c>
      <c r="AA287" s="245">
        <f t="shared" si="74"/>
        <v>161.71843237637208</v>
      </c>
      <c r="AB287" s="130">
        <f t="shared" si="75"/>
        <v>2.5128743972202585</v>
      </c>
      <c r="AC287" s="130">
        <f t="shared" si="76"/>
        <v>2.459000000000003</v>
      </c>
      <c r="AD287" s="130">
        <f t="shared" si="77"/>
        <v>-1.2580000000000098</v>
      </c>
      <c r="AE287" s="130">
        <f t="shared" si="78"/>
        <v>-0.46699999999998454</v>
      </c>
      <c r="AF287" s="130">
        <f t="shared" si="79"/>
        <v>2.5128743972202585</v>
      </c>
      <c r="AG287" s="130">
        <f t="shared" si="80"/>
        <v>4.971874397220262</v>
      </c>
      <c r="AH287" s="130">
        <f t="shared" si="81"/>
        <v>3.713874397220252</v>
      </c>
      <c r="AI287" s="130">
        <f t="shared" si="82"/>
        <v>3.2468743972202674</v>
      </c>
    </row>
    <row r="288" spans="1:35" ht="15">
      <c r="A288" s="237">
        <v>171</v>
      </c>
      <c r="B288" s="238" t="s">
        <v>502</v>
      </c>
      <c r="C288" s="239">
        <v>5</v>
      </c>
      <c r="D288" s="238" t="s">
        <v>195</v>
      </c>
      <c r="E288" s="238" t="s">
        <v>59</v>
      </c>
      <c r="F288" s="239">
        <v>80</v>
      </c>
      <c r="G288" s="238" t="s">
        <v>162</v>
      </c>
      <c r="H288" s="239" t="s">
        <v>163</v>
      </c>
      <c r="I288" s="240">
        <v>0.7499658469945355</v>
      </c>
      <c r="J288" s="240">
        <v>0.928</v>
      </c>
      <c r="K288" s="241" t="s">
        <v>174</v>
      </c>
      <c r="L288" s="241" t="s">
        <v>5</v>
      </c>
      <c r="M288" s="242">
        <v>14602.771066860761</v>
      </c>
      <c r="N288" s="243">
        <v>13991.303448696564</v>
      </c>
      <c r="O288" s="244">
        <f t="shared" si="84"/>
        <v>7.089705786456181</v>
      </c>
      <c r="P288" s="244">
        <f t="shared" si="84"/>
        <v>8.034999891317005</v>
      </c>
      <c r="Q288" s="244">
        <f t="shared" si="69"/>
        <v>0.9452941048608237</v>
      </c>
      <c r="R288" s="245">
        <v>133.131</v>
      </c>
      <c r="S288" s="245">
        <v>136.276</v>
      </c>
      <c r="T288" s="245">
        <v>141.283</v>
      </c>
      <c r="U288" s="245">
        <v>138.194</v>
      </c>
      <c r="V288" s="245">
        <v>137.614</v>
      </c>
      <c r="W288" s="245">
        <f t="shared" si="70"/>
        <v>126.04129421354382</v>
      </c>
      <c r="X288" s="245">
        <f t="shared" si="71"/>
        <v>128.241000108683</v>
      </c>
      <c r="Y288" s="245">
        <f t="shared" si="72"/>
        <v>133.248000108683</v>
      </c>
      <c r="Z288" s="245">
        <f t="shared" si="73"/>
        <v>130.159000108683</v>
      </c>
      <c r="AA288" s="245">
        <f t="shared" si="74"/>
        <v>129.579000108683</v>
      </c>
      <c r="AB288" s="130">
        <f t="shared" si="75"/>
        <v>2.1997058951391892</v>
      </c>
      <c r="AC288" s="130">
        <f t="shared" si="76"/>
        <v>5.006999999999977</v>
      </c>
      <c r="AD288" s="130">
        <f t="shared" si="77"/>
        <v>-3.0889999999999986</v>
      </c>
      <c r="AE288" s="130">
        <f t="shared" si="78"/>
        <v>-0.5799999999999841</v>
      </c>
      <c r="AF288" s="130">
        <f t="shared" si="79"/>
        <v>2.1997058951391892</v>
      </c>
      <c r="AG288" s="130">
        <f t="shared" si="80"/>
        <v>7.206705895139166</v>
      </c>
      <c r="AH288" s="130">
        <f t="shared" si="81"/>
        <v>4.117705895139167</v>
      </c>
      <c r="AI288" s="130">
        <f t="shared" si="82"/>
        <v>3.537705895139183</v>
      </c>
    </row>
    <row r="289" spans="1:35" ht="15">
      <c r="A289" s="237">
        <v>885</v>
      </c>
      <c r="B289" s="238" t="s">
        <v>498</v>
      </c>
      <c r="C289" s="239">
        <v>61</v>
      </c>
      <c r="D289" s="238" t="s">
        <v>173</v>
      </c>
      <c r="E289" s="238" t="s">
        <v>167</v>
      </c>
      <c r="F289" s="239">
        <v>50</v>
      </c>
      <c r="G289" s="238" t="s">
        <v>162</v>
      </c>
      <c r="H289" s="239" t="s">
        <v>163</v>
      </c>
      <c r="I289" s="240">
        <v>1.2731147540983607</v>
      </c>
      <c r="J289" s="240">
        <v>0.728</v>
      </c>
      <c r="K289" s="241" t="s">
        <v>207</v>
      </c>
      <c r="L289" s="241" t="s">
        <v>4</v>
      </c>
      <c r="M289" s="242">
        <v>9923.961739696708</v>
      </c>
      <c r="N289" s="243">
        <v>9846.924470220538</v>
      </c>
      <c r="O289" s="244">
        <f t="shared" si="84"/>
        <v>5.323763384371704</v>
      </c>
      <c r="P289" s="244">
        <f t="shared" si="84"/>
        <v>6.033598502287932</v>
      </c>
      <c r="Q289" s="244">
        <f t="shared" si="69"/>
        <v>0.7098351179162279</v>
      </c>
      <c r="R289" s="245">
        <v>153.32100000000003</v>
      </c>
      <c r="S289" s="245">
        <v>156.78900000000002</v>
      </c>
      <c r="T289" s="245">
        <v>158.75000000000003</v>
      </c>
      <c r="U289" s="245">
        <v>158.15400000000002</v>
      </c>
      <c r="V289" s="245">
        <v>157.245</v>
      </c>
      <c r="W289" s="245">
        <f t="shared" si="70"/>
        <v>147.9972366156283</v>
      </c>
      <c r="X289" s="245">
        <f t="shared" si="71"/>
        <v>150.75540149771209</v>
      </c>
      <c r="Y289" s="245">
        <f t="shared" si="72"/>
        <v>152.7164014977121</v>
      </c>
      <c r="Z289" s="245">
        <f t="shared" si="73"/>
        <v>152.1204014977121</v>
      </c>
      <c r="AA289" s="245">
        <f t="shared" si="74"/>
        <v>151.21140149771207</v>
      </c>
      <c r="AB289" s="130">
        <f t="shared" si="75"/>
        <v>2.7581648820837756</v>
      </c>
      <c r="AC289" s="130">
        <f t="shared" si="76"/>
        <v>1.9610000000000127</v>
      </c>
      <c r="AD289" s="130">
        <f t="shared" si="77"/>
        <v>-0.5960000000000036</v>
      </c>
      <c r="AE289" s="130">
        <f t="shared" si="78"/>
        <v>-0.9090000000000202</v>
      </c>
      <c r="AF289" s="130">
        <f t="shared" si="79"/>
        <v>2.7581648820837756</v>
      </c>
      <c r="AG289" s="130">
        <f t="shared" si="80"/>
        <v>4.719164882083788</v>
      </c>
      <c r="AH289" s="130">
        <f t="shared" si="81"/>
        <v>4.123164882083785</v>
      </c>
      <c r="AI289" s="130">
        <f t="shared" si="82"/>
        <v>3.2141648820837645</v>
      </c>
    </row>
    <row r="290" spans="1:35" ht="15">
      <c r="A290" s="237">
        <v>856</v>
      </c>
      <c r="B290" s="238" t="s">
        <v>501</v>
      </c>
      <c r="C290" s="239">
        <v>13</v>
      </c>
      <c r="D290" s="238" t="s">
        <v>211</v>
      </c>
      <c r="E290" s="238" t="s">
        <v>60</v>
      </c>
      <c r="F290" s="239">
        <v>32</v>
      </c>
      <c r="G290" s="238" t="s">
        <v>168</v>
      </c>
      <c r="H290" s="239" t="s">
        <v>163</v>
      </c>
      <c r="I290" s="240">
        <v>0.9559426229508197</v>
      </c>
      <c r="J290" s="240">
        <v>0.351</v>
      </c>
      <c r="K290" s="241" t="s">
        <v>164</v>
      </c>
      <c r="L290" s="241" t="s">
        <v>3</v>
      </c>
      <c r="M290" s="242">
        <v>2557.3829424741157</v>
      </c>
      <c r="N290" s="243">
        <v>2537.5306088939624</v>
      </c>
      <c r="O290" s="244">
        <f t="shared" si="84"/>
        <v>14.705464020068861</v>
      </c>
      <c r="P290" s="244">
        <f t="shared" si="84"/>
        <v>16.666192556078045</v>
      </c>
      <c r="Q290" s="244">
        <f t="shared" si="69"/>
        <v>1.9607285360091833</v>
      </c>
      <c r="R290" s="245">
        <v>164.794632</v>
      </c>
      <c r="S290" s="245">
        <v>168.62528400000002</v>
      </c>
      <c r="T290" s="245">
        <v>168.095284</v>
      </c>
      <c r="U290" s="245">
        <v>170.903284</v>
      </c>
      <c r="V290" s="245">
        <v>171.164284</v>
      </c>
      <c r="W290" s="245">
        <f t="shared" si="70"/>
        <v>150.08916797993115</v>
      </c>
      <c r="X290" s="245">
        <f t="shared" si="71"/>
        <v>151.95909144392198</v>
      </c>
      <c r="Y290" s="245">
        <f t="shared" si="72"/>
        <v>151.42909144392195</v>
      </c>
      <c r="Z290" s="245">
        <f t="shared" si="73"/>
        <v>154.23709144392197</v>
      </c>
      <c r="AA290" s="245">
        <f t="shared" si="74"/>
        <v>154.49809144392196</v>
      </c>
      <c r="AB290" s="130">
        <f t="shared" si="75"/>
        <v>1.8699234639908298</v>
      </c>
      <c r="AC290" s="130">
        <f t="shared" si="76"/>
        <v>-0.5300000000000296</v>
      </c>
      <c r="AD290" s="130">
        <f t="shared" si="77"/>
        <v>2.808000000000021</v>
      </c>
      <c r="AE290" s="130">
        <f t="shared" si="78"/>
        <v>0.2609999999999957</v>
      </c>
      <c r="AF290" s="130">
        <f t="shared" si="79"/>
        <v>1.8699234639908298</v>
      </c>
      <c r="AG290" s="130">
        <f t="shared" si="80"/>
        <v>1.3399234639908002</v>
      </c>
      <c r="AH290" s="130">
        <f t="shared" si="81"/>
        <v>4.147923463990821</v>
      </c>
      <c r="AI290" s="130">
        <f t="shared" si="82"/>
        <v>4.408923463990817</v>
      </c>
    </row>
    <row r="291" spans="1:35" ht="15">
      <c r="A291" s="237">
        <v>416</v>
      </c>
      <c r="B291" s="238" t="s">
        <v>503</v>
      </c>
      <c r="C291" s="239">
        <v>51</v>
      </c>
      <c r="D291" s="238" t="s">
        <v>65</v>
      </c>
      <c r="E291" s="238" t="s">
        <v>65</v>
      </c>
      <c r="F291" s="239">
        <v>210</v>
      </c>
      <c r="G291" s="238" t="s">
        <v>162</v>
      </c>
      <c r="H291" s="239" t="s">
        <v>163</v>
      </c>
      <c r="I291" s="240">
        <v>0.9351548269581057</v>
      </c>
      <c r="J291" s="240">
        <v>0.65</v>
      </c>
      <c r="K291" s="241" t="s">
        <v>164</v>
      </c>
      <c r="L291" s="241" t="s">
        <v>5</v>
      </c>
      <c r="M291" s="242">
        <v>34632.991573491156</v>
      </c>
      <c r="N291" s="243">
        <v>34632.991573491156</v>
      </c>
      <c r="O291" s="244">
        <f t="shared" si="84"/>
        <v>8.117471993489461</v>
      </c>
      <c r="P291" s="244">
        <f t="shared" si="84"/>
        <v>9.19980159262139</v>
      </c>
      <c r="Q291" s="244">
        <f t="shared" si="69"/>
        <v>1.0823295991319277</v>
      </c>
      <c r="R291" s="245">
        <v>145.995</v>
      </c>
      <c r="S291" s="245">
        <v>149.277</v>
      </c>
      <c r="T291" s="245">
        <v>153.024</v>
      </c>
      <c r="U291" s="245">
        <v>151.32399999999998</v>
      </c>
      <c r="V291" s="245">
        <v>150.55399999999997</v>
      </c>
      <c r="W291" s="245">
        <f t="shared" si="70"/>
        <v>137.87752800651054</v>
      </c>
      <c r="X291" s="245">
        <f t="shared" si="71"/>
        <v>140.0771984073786</v>
      </c>
      <c r="Y291" s="245">
        <f t="shared" si="72"/>
        <v>143.82419840737862</v>
      </c>
      <c r="Z291" s="245">
        <f t="shared" si="73"/>
        <v>142.1241984073786</v>
      </c>
      <c r="AA291" s="245">
        <f t="shared" si="74"/>
        <v>141.3541984073786</v>
      </c>
      <c r="AB291" s="130">
        <f t="shared" si="75"/>
        <v>2.199670400868058</v>
      </c>
      <c r="AC291" s="130">
        <f t="shared" si="76"/>
        <v>3.747000000000014</v>
      </c>
      <c r="AD291" s="130">
        <f t="shared" si="77"/>
        <v>-1.700000000000017</v>
      </c>
      <c r="AE291" s="130">
        <f t="shared" si="78"/>
        <v>-0.7700000000000102</v>
      </c>
      <c r="AF291" s="130">
        <f t="shared" si="79"/>
        <v>2.199670400868058</v>
      </c>
      <c r="AG291" s="130">
        <f t="shared" si="80"/>
        <v>5.946670400868072</v>
      </c>
      <c r="AH291" s="130">
        <f t="shared" si="81"/>
        <v>4.246670400868055</v>
      </c>
      <c r="AI291" s="130">
        <f t="shared" si="82"/>
        <v>3.476670400868045</v>
      </c>
    </row>
    <row r="292" spans="1:35" ht="15">
      <c r="A292" s="237">
        <v>946</v>
      </c>
      <c r="B292" s="238" t="s">
        <v>519</v>
      </c>
      <c r="C292" s="239">
        <v>8</v>
      </c>
      <c r="D292" s="238" t="s">
        <v>382</v>
      </c>
      <c r="E292" s="238" t="s">
        <v>58</v>
      </c>
      <c r="F292" s="239">
        <v>49</v>
      </c>
      <c r="G292" s="238" t="s">
        <v>168</v>
      </c>
      <c r="H292" s="239" t="s">
        <v>163</v>
      </c>
      <c r="I292" s="240">
        <v>0.8787219805955169</v>
      </c>
      <c r="J292" s="240">
        <v>0.586</v>
      </c>
      <c r="K292" s="241" t="s">
        <v>164</v>
      </c>
      <c r="L292" s="241" t="s">
        <v>3</v>
      </c>
      <c r="M292" s="242">
        <v>8807.275430206717</v>
      </c>
      <c r="N292" s="243">
        <v>8738.906721372052</v>
      </c>
      <c r="O292" s="244">
        <f t="shared" si="84"/>
        <v>9.582273651628872</v>
      </c>
      <c r="P292" s="244">
        <f t="shared" si="84"/>
        <v>10.859910138512724</v>
      </c>
      <c r="Q292" s="244">
        <f t="shared" si="69"/>
        <v>1.2776364868838517</v>
      </c>
      <c r="R292" s="245">
        <v>161.44586600000002</v>
      </c>
      <c r="S292" s="245">
        <v>165.076769</v>
      </c>
      <c r="T292" s="245">
        <v>162.27976900000002</v>
      </c>
      <c r="U292" s="245">
        <v>167.07476900000003</v>
      </c>
      <c r="V292" s="245">
        <v>166.95276900000002</v>
      </c>
      <c r="W292" s="245">
        <f t="shared" si="70"/>
        <v>151.86359234837116</v>
      </c>
      <c r="X292" s="245">
        <f t="shared" si="71"/>
        <v>154.21685886148728</v>
      </c>
      <c r="Y292" s="245">
        <f t="shared" si="72"/>
        <v>151.41985886148728</v>
      </c>
      <c r="Z292" s="245">
        <f t="shared" si="73"/>
        <v>156.2148588614873</v>
      </c>
      <c r="AA292" s="245">
        <f t="shared" si="74"/>
        <v>156.0928588614873</v>
      </c>
      <c r="AB292" s="130">
        <f t="shared" si="75"/>
        <v>2.3532665131161252</v>
      </c>
      <c r="AC292" s="130">
        <f t="shared" si="76"/>
        <v>-2.796999999999997</v>
      </c>
      <c r="AD292" s="130">
        <f t="shared" si="77"/>
        <v>4.795000000000016</v>
      </c>
      <c r="AE292" s="130">
        <f t="shared" si="78"/>
        <v>-0.1220000000000141</v>
      </c>
      <c r="AF292" s="130">
        <f t="shared" si="79"/>
        <v>2.3532665131161252</v>
      </c>
      <c r="AG292" s="130">
        <f t="shared" si="80"/>
        <v>-0.4437334868838718</v>
      </c>
      <c r="AH292" s="130">
        <f t="shared" si="81"/>
        <v>4.351266513116144</v>
      </c>
      <c r="AI292" s="130">
        <f t="shared" si="82"/>
        <v>4.22926651311613</v>
      </c>
    </row>
    <row r="293" spans="1:35" ht="15">
      <c r="A293" s="237">
        <v>537</v>
      </c>
      <c r="B293" s="238" t="s">
        <v>504</v>
      </c>
      <c r="C293" s="239">
        <v>55</v>
      </c>
      <c r="D293" s="238" t="s">
        <v>171</v>
      </c>
      <c r="E293" s="238" t="s">
        <v>115</v>
      </c>
      <c r="F293" s="239">
        <v>61</v>
      </c>
      <c r="G293" s="238" t="s">
        <v>162</v>
      </c>
      <c r="H293" s="239" t="s">
        <v>163</v>
      </c>
      <c r="I293" s="240">
        <v>0.7231063778868014</v>
      </c>
      <c r="J293" s="240">
        <v>0.687</v>
      </c>
      <c r="K293" s="241" t="s">
        <v>164</v>
      </c>
      <c r="L293" s="241" t="s">
        <v>3</v>
      </c>
      <c r="M293" s="242">
        <v>6115.386397479044</v>
      </c>
      <c r="N293" s="243">
        <v>6115.386397479044</v>
      </c>
      <c r="O293" s="244">
        <f t="shared" si="84"/>
        <v>9.93250394694911</v>
      </c>
      <c r="P293" s="244">
        <f t="shared" si="84"/>
        <v>11.256837806542324</v>
      </c>
      <c r="Q293" s="244">
        <f t="shared" si="69"/>
        <v>1.3243338595932137</v>
      </c>
      <c r="R293" s="245">
        <v>136.66823000000002</v>
      </c>
      <c r="S293" s="245">
        <v>141.100161</v>
      </c>
      <c r="T293" s="245">
        <v>143.642161</v>
      </c>
      <c r="U293" s="245">
        <v>142.381161</v>
      </c>
      <c r="V293" s="245">
        <v>142.613161</v>
      </c>
      <c r="W293" s="245">
        <f t="shared" si="70"/>
        <v>126.73572605305091</v>
      </c>
      <c r="X293" s="245">
        <f t="shared" si="71"/>
        <v>129.84332319345768</v>
      </c>
      <c r="Y293" s="245">
        <f t="shared" si="72"/>
        <v>132.38532319345765</v>
      </c>
      <c r="Z293" s="245">
        <f t="shared" si="73"/>
        <v>131.12432319345766</v>
      </c>
      <c r="AA293" s="245">
        <f t="shared" si="74"/>
        <v>131.35632319345765</v>
      </c>
      <c r="AB293" s="130">
        <f t="shared" si="75"/>
        <v>3.1075971404067673</v>
      </c>
      <c r="AC293" s="130">
        <f t="shared" si="76"/>
        <v>2.541999999999973</v>
      </c>
      <c r="AD293" s="130">
        <f t="shared" si="77"/>
        <v>-1.2609999999999957</v>
      </c>
      <c r="AE293" s="130">
        <f t="shared" si="78"/>
        <v>0.23199999999999932</v>
      </c>
      <c r="AF293" s="130">
        <f t="shared" si="79"/>
        <v>3.1075971404067673</v>
      </c>
      <c r="AG293" s="130">
        <f t="shared" si="80"/>
        <v>5.64959714040674</v>
      </c>
      <c r="AH293" s="130">
        <f t="shared" si="81"/>
        <v>4.388597140406745</v>
      </c>
      <c r="AI293" s="130">
        <f t="shared" si="82"/>
        <v>4.620597140406744</v>
      </c>
    </row>
    <row r="294" spans="1:35" ht="15">
      <c r="A294" s="237">
        <v>951</v>
      </c>
      <c r="B294" s="238" t="s">
        <v>515</v>
      </c>
      <c r="C294" s="239">
        <v>70</v>
      </c>
      <c r="D294" s="238" t="s">
        <v>250</v>
      </c>
      <c r="E294" s="238" t="s">
        <v>63</v>
      </c>
      <c r="F294" s="239">
        <v>168</v>
      </c>
      <c r="G294" s="238" t="s">
        <v>162</v>
      </c>
      <c r="H294" s="239" t="s">
        <v>163</v>
      </c>
      <c r="I294" s="240">
        <v>0.9791178766588603</v>
      </c>
      <c r="J294" s="240">
        <v>0.833</v>
      </c>
      <c r="K294" s="241" t="s">
        <v>290</v>
      </c>
      <c r="L294" s="241" t="s">
        <v>5</v>
      </c>
      <c r="M294" s="242">
        <v>42593.025159765</v>
      </c>
      <c r="N294" s="243">
        <v>41323.630716170854</v>
      </c>
      <c r="O294" s="244">
        <f t="shared" si="84"/>
        <v>6.049753703396951</v>
      </c>
      <c r="P294" s="244">
        <f t="shared" si="84"/>
        <v>6.856387530516544</v>
      </c>
      <c r="Q294" s="244">
        <f t="shared" si="69"/>
        <v>0.806633827119593</v>
      </c>
      <c r="R294" s="245">
        <v>152.30900000000003</v>
      </c>
      <c r="S294" s="245">
        <v>155.18200000000002</v>
      </c>
      <c r="T294" s="245">
        <v>157.835</v>
      </c>
      <c r="U294" s="245">
        <v>157.52200000000002</v>
      </c>
      <c r="V294" s="245">
        <v>156.803</v>
      </c>
      <c r="W294" s="245">
        <f t="shared" si="70"/>
        <v>146.25924629660307</v>
      </c>
      <c r="X294" s="245">
        <f t="shared" si="71"/>
        <v>148.32561246948347</v>
      </c>
      <c r="Y294" s="245">
        <f t="shared" si="72"/>
        <v>150.97861246948347</v>
      </c>
      <c r="Z294" s="245">
        <f t="shared" si="73"/>
        <v>150.66561246948348</v>
      </c>
      <c r="AA294" s="245">
        <f t="shared" si="74"/>
        <v>149.94661246948345</v>
      </c>
      <c r="AB294" s="130">
        <f t="shared" si="75"/>
        <v>2.0663661728804072</v>
      </c>
      <c r="AC294" s="130">
        <f t="shared" si="76"/>
        <v>2.6529999999999916</v>
      </c>
      <c r="AD294" s="130">
        <f t="shared" si="77"/>
        <v>-0.3129999999999882</v>
      </c>
      <c r="AE294" s="130">
        <f t="shared" si="78"/>
        <v>-0.7190000000000225</v>
      </c>
      <c r="AF294" s="130">
        <f t="shared" si="79"/>
        <v>2.0663661728804072</v>
      </c>
      <c r="AG294" s="130">
        <f t="shared" si="80"/>
        <v>4.719366172880399</v>
      </c>
      <c r="AH294" s="130">
        <f t="shared" si="81"/>
        <v>4.406366172880411</v>
      </c>
      <c r="AI294" s="130">
        <f t="shared" si="82"/>
        <v>3.687366172880388</v>
      </c>
    </row>
    <row r="295" spans="1:35" ht="15">
      <c r="A295" s="237">
        <v>937</v>
      </c>
      <c r="B295" s="238" t="s">
        <v>550</v>
      </c>
      <c r="C295" s="239">
        <v>59</v>
      </c>
      <c r="D295" s="238" t="s">
        <v>70</v>
      </c>
      <c r="E295" s="238" t="s">
        <v>70</v>
      </c>
      <c r="F295" s="239">
        <v>64</v>
      </c>
      <c r="G295" s="238" t="s">
        <v>162</v>
      </c>
      <c r="H295" s="239" t="s">
        <v>163</v>
      </c>
      <c r="I295" s="240">
        <v>0.7445782103825137</v>
      </c>
      <c r="J295" s="240">
        <v>0.615</v>
      </c>
      <c r="K295" s="241" t="s">
        <v>164</v>
      </c>
      <c r="L295" s="241" t="s">
        <v>3</v>
      </c>
      <c r="M295" s="242">
        <v>10154.087768029725</v>
      </c>
      <c r="N295" s="243">
        <v>10154.087768029725</v>
      </c>
      <c r="O295" s="244">
        <f t="shared" si="84"/>
        <v>10.775371122844456</v>
      </c>
      <c r="P295" s="244">
        <f t="shared" si="84"/>
        <v>12.212087272557051</v>
      </c>
      <c r="Q295" s="244">
        <f t="shared" si="69"/>
        <v>1.4367161497125949</v>
      </c>
      <c r="R295" s="245">
        <v>153.499019</v>
      </c>
      <c r="S295" s="245">
        <v>157.577349</v>
      </c>
      <c r="T295" s="245">
        <v>170.02734900000002</v>
      </c>
      <c r="U295" s="245">
        <v>159.371349</v>
      </c>
      <c r="V295" s="245">
        <v>160.794349</v>
      </c>
      <c r="W295" s="245">
        <f t="shared" si="70"/>
        <v>142.72364787715554</v>
      </c>
      <c r="X295" s="245">
        <f t="shared" si="71"/>
        <v>145.36526172744294</v>
      </c>
      <c r="Y295" s="245">
        <f t="shared" si="72"/>
        <v>157.81526172744296</v>
      </c>
      <c r="Z295" s="245">
        <f t="shared" si="73"/>
        <v>147.15926172744295</v>
      </c>
      <c r="AA295" s="245">
        <f t="shared" si="74"/>
        <v>148.58226172744295</v>
      </c>
      <c r="AB295" s="130">
        <f t="shared" si="75"/>
        <v>2.641613850287399</v>
      </c>
      <c r="AC295" s="130">
        <f t="shared" si="76"/>
        <v>12.450000000000017</v>
      </c>
      <c r="AD295" s="130">
        <f t="shared" si="77"/>
        <v>-10.656000000000006</v>
      </c>
      <c r="AE295" s="130">
        <f t="shared" si="78"/>
        <v>1.4230000000000018</v>
      </c>
      <c r="AF295" s="130">
        <f t="shared" si="79"/>
        <v>2.641613850287399</v>
      </c>
      <c r="AG295" s="130">
        <f t="shared" si="80"/>
        <v>15.091613850287416</v>
      </c>
      <c r="AH295" s="130">
        <f t="shared" si="81"/>
        <v>4.43561385028741</v>
      </c>
      <c r="AI295" s="130">
        <f t="shared" si="82"/>
        <v>5.858613850287412</v>
      </c>
    </row>
    <row r="296" spans="1:35" ht="15">
      <c r="A296" s="237">
        <v>331</v>
      </c>
      <c r="B296" s="238" t="s">
        <v>509</v>
      </c>
      <c r="C296" s="239">
        <v>64</v>
      </c>
      <c r="D296" s="238" t="s">
        <v>178</v>
      </c>
      <c r="E296" s="238" t="s">
        <v>167</v>
      </c>
      <c r="F296" s="239">
        <v>84</v>
      </c>
      <c r="G296" s="238" t="s">
        <v>162</v>
      </c>
      <c r="H296" s="239" t="s">
        <v>163</v>
      </c>
      <c r="I296" s="240">
        <v>0.9414845173041895</v>
      </c>
      <c r="J296" s="240">
        <v>0.441</v>
      </c>
      <c r="K296" s="241" t="s">
        <v>164</v>
      </c>
      <c r="L296" s="241" t="s">
        <v>4</v>
      </c>
      <c r="M296" s="242">
        <v>10593.999120394052</v>
      </c>
      <c r="N296" s="243">
        <v>10511.760515845275</v>
      </c>
      <c r="O296" s="244">
        <f t="shared" si="84"/>
        <v>11.884089217689239</v>
      </c>
      <c r="P296" s="244">
        <f t="shared" si="84"/>
        <v>13.468634446714471</v>
      </c>
      <c r="Q296" s="244">
        <f t="shared" si="69"/>
        <v>1.5845452290252329</v>
      </c>
      <c r="R296" s="245">
        <v>135.058</v>
      </c>
      <c r="S296" s="245">
        <v>138.223</v>
      </c>
      <c r="T296" s="245">
        <v>139.805</v>
      </c>
      <c r="U296" s="245">
        <v>141.122</v>
      </c>
      <c r="V296" s="245">
        <v>140.87099999999998</v>
      </c>
      <c r="W296" s="245">
        <f t="shared" si="70"/>
        <v>123.17391078231076</v>
      </c>
      <c r="X296" s="245">
        <f t="shared" si="71"/>
        <v>124.75436555328554</v>
      </c>
      <c r="Y296" s="245">
        <f t="shared" si="72"/>
        <v>126.33636555328553</v>
      </c>
      <c r="Z296" s="245">
        <f t="shared" si="73"/>
        <v>127.65336555328554</v>
      </c>
      <c r="AA296" s="245">
        <f t="shared" si="74"/>
        <v>127.4023655532855</v>
      </c>
      <c r="AB296" s="130">
        <f t="shared" si="75"/>
        <v>1.5804547709747823</v>
      </c>
      <c r="AC296" s="130">
        <f t="shared" si="76"/>
        <v>1.5819999999999936</v>
      </c>
      <c r="AD296" s="130">
        <f t="shared" si="77"/>
        <v>1.3170000000000073</v>
      </c>
      <c r="AE296" s="130">
        <f t="shared" si="78"/>
        <v>-0.2510000000000332</v>
      </c>
      <c r="AF296" s="130">
        <f t="shared" si="79"/>
        <v>1.5804547709747823</v>
      </c>
      <c r="AG296" s="130">
        <f t="shared" si="80"/>
        <v>3.162454770974776</v>
      </c>
      <c r="AH296" s="130">
        <f t="shared" si="81"/>
        <v>4.479454770974783</v>
      </c>
      <c r="AI296" s="130">
        <f t="shared" si="82"/>
        <v>4.22845477097475</v>
      </c>
    </row>
    <row r="297" spans="1:35" ht="15">
      <c r="A297" s="237">
        <v>221</v>
      </c>
      <c r="B297" s="238" t="s">
        <v>508</v>
      </c>
      <c r="C297" s="239">
        <v>10</v>
      </c>
      <c r="D297" s="238" t="s">
        <v>269</v>
      </c>
      <c r="E297" s="238" t="s">
        <v>167</v>
      </c>
      <c r="F297" s="239">
        <v>206</v>
      </c>
      <c r="G297" s="238" t="s">
        <v>162</v>
      </c>
      <c r="H297" s="239" t="s">
        <v>400</v>
      </c>
      <c r="I297" s="240">
        <v>0.9405671388402568</v>
      </c>
      <c r="J297" s="240">
        <v>0.77</v>
      </c>
      <c r="K297" s="241" t="s">
        <v>207</v>
      </c>
      <c r="L297" s="241" t="s">
        <v>5</v>
      </c>
      <c r="M297" s="242">
        <v>47375.28813715708</v>
      </c>
      <c r="N297" s="243">
        <v>41166.68513323953</v>
      </c>
      <c r="O297" s="244">
        <f t="shared" si="84"/>
        <v>6.812980545432666</v>
      </c>
      <c r="P297" s="244">
        <f t="shared" si="84"/>
        <v>7.7213779514903536</v>
      </c>
      <c r="Q297" s="244">
        <f t="shared" si="69"/>
        <v>0.9083974060576878</v>
      </c>
      <c r="R297" s="245">
        <v>139.571044</v>
      </c>
      <c r="S297" s="245">
        <v>142.864191</v>
      </c>
      <c r="T297" s="245">
        <v>143.329191</v>
      </c>
      <c r="U297" s="245">
        <v>144.96919100000002</v>
      </c>
      <c r="V297" s="245">
        <v>144.330191</v>
      </c>
      <c r="W297" s="245">
        <f t="shared" si="70"/>
        <v>132.75806345456732</v>
      </c>
      <c r="X297" s="245">
        <f t="shared" si="71"/>
        <v>135.14281304850965</v>
      </c>
      <c r="Y297" s="245">
        <f t="shared" si="72"/>
        <v>135.60781304850966</v>
      </c>
      <c r="Z297" s="245">
        <f t="shared" si="73"/>
        <v>137.24781304850967</v>
      </c>
      <c r="AA297" s="245">
        <f t="shared" si="74"/>
        <v>136.60881304850966</v>
      </c>
      <c r="AB297" s="130">
        <f t="shared" si="75"/>
        <v>2.384749593942331</v>
      </c>
      <c r="AC297" s="130">
        <f t="shared" si="76"/>
        <v>0.4650000000000034</v>
      </c>
      <c r="AD297" s="130">
        <f t="shared" si="77"/>
        <v>1.6400000000000148</v>
      </c>
      <c r="AE297" s="130">
        <f t="shared" si="78"/>
        <v>-0.63900000000001</v>
      </c>
      <c r="AF297" s="130">
        <f t="shared" si="79"/>
        <v>2.384749593942331</v>
      </c>
      <c r="AG297" s="130">
        <f t="shared" si="80"/>
        <v>2.8497495939423345</v>
      </c>
      <c r="AH297" s="130">
        <f t="shared" si="81"/>
        <v>4.489749593942349</v>
      </c>
      <c r="AI297" s="130">
        <f t="shared" si="82"/>
        <v>3.8507495939423393</v>
      </c>
    </row>
    <row r="298" spans="1:35" ht="15">
      <c r="A298" s="237">
        <v>377</v>
      </c>
      <c r="B298" s="238" t="s">
        <v>523</v>
      </c>
      <c r="C298" s="239">
        <v>5</v>
      </c>
      <c r="D298" s="238" t="s">
        <v>195</v>
      </c>
      <c r="E298" s="238" t="s">
        <v>59</v>
      </c>
      <c r="F298" s="239">
        <v>125</v>
      </c>
      <c r="G298" s="238" t="s">
        <v>162</v>
      </c>
      <c r="H298" s="239" t="s">
        <v>163</v>
      </c>
      <c r="I298" s="240">
        <v>0.822688524590164</v>
      </c>
      <c r="J298" s="240">
        <v>0.652</v>
      </c>
      <c r="K298" s="241" t="s">
        <v>164</v>
      </c>
      <c r="L298" s="241" t="s">
        <v>3</v>
      </c>
      <c r="M298" s="242">
        <v>23169.408889347967</v>
      </c>
      <c r="N298" s="243">
        <v>21889.972834391105</v>
      </c>
      <c r="O298" s="244">
        <f t="shared" si="84"/>
        <v>9.198873363973433</v>
      </c>
      <c r="P298" s="244">
        <f t="shared" si="84"/>
        <v>10.425389812503225</v>
      </c>
      <c r="Q298" s="244">
        <f t="shared" si="69"/>
        <v>1.2265164485297912</v>
      </c>
      <c r="R298" s="245">
        <v>136.914466</v>
      </c>
      <c r="S298" s="245">
        <v>140.193264</v>
      </c>
      <c r="T298" s="245">
        <v>145.41326400000003</v>
      </c>
      <c r="U298" s="245">
        <v>142.827264</v>
      </c>
      <c r="V298" s="245">
        <v>142.276264</v>
      </c>
      <c r="W298" s="245">
        <f t="shared" si="70"/>
        <v>127.71559263602657</v>
      </c>
      <c r="X298" s="245">
        <f t="shared" si="71"/>
        <v>129.76787418749677</v>
      </c>
      <c r="Y298" s="245">
        <f t="shared" si="72"/>
        <v>134.9878741874968</v>
      </c>
      <c r="Z298" s="245">
        <f t="shared" si="73"/>
        <v>132.4018741874968</v>
      </c>
      <c r="AA298" s="245">
        <f t="shared" si="74"/>
        <v>131.85087418749677</v>
      </c>
      <c r="AB298" s="130">
        <f t="shared" si="75"/>
        <v>2.0522815514702017</v>
      </c>
      <c r="AC298" s="130">
        <f t="shared" si="76"/>
        <v>5.220000000000027</v>
      </c>
      <c r="AD298" s="130">
        <f t="shared" si="77"/>
        <v>-2.5860000000000127</v>
      </c>
      <c r="AE298" s="130">
        <f t="shared" si="78"/>
        <v>-0.5510000000000161</v>
      </c>
      <c r="AF298" s="130">
        <f t="shared" si="79"/>
        <v>2.0522815514702017</v>
      </c>
      <c r="AG298" s="130">
        <f t="shared" si="80"/>
        <v>7.272281551470229</v>
      </c>
      <c r="AH298" s="130">
        <f t="shared" si="81"/>
        <v>4.686281551470216</v>
      </c>
      <c r="AI298" s="130">
        <f t="shared" si="82"/>
        <v>4.1352815514702</v>
      </c>
    </row>
    <row r="299" spans="1:35" ht="15">
      <c r="A299" s="237">
        <v>731</v>
      </c>
      <c r="B299" s="238" t="s">
        <v>513</v>
      </c>
      <c r="C299" s="239">
        <v>49</v>
      </c>
      <c r="D299" s="238" t="s">
        <v>409</v>
      </c>
      <c r="E299" s="238" t="s">
        <v>167</v>
      </c>
      <c r="F299" s="239">
        <v>114</v>
      </c>
      <c r="G299" s="238" t="s">
        <v>162</v>
      </c>
      <c r="H299" s="239" t="s">
        <v>163</v>
      </c>
      <c r="I299" s="240">
        <v>0.8147109577221743</v>
      </c>
      <c r="J299" s="240">
        <v>0.415</v>
      </c>
      <c r="K299" s="241" t="s">
        <v>164</v>
      </c>
      <c r="L299" s="241" t="s">
        <v>5</v>
      </c>
      <c r="M299" s="242">
        <v>8435.449668701815</v>
      </c>
      <c r="N299" s="243">
        <v>8435.449668701815</v>
      </c>
      <c r="O299" s="244">
        <f t="shared" si="84"/>
        <v>14.593720393886906</v>
      </c>
      <c r="P299" s="244">
        <f t="shared" si="84"/>
        <v>16.539549779738493</v>
      </c>
      <c r="Q299" s="244">
        <f t="shared" si="69"/>
        <v>1.945829385851587</v>
      </c>
      <c r="R299" s="245">
        <v>138.238</v>
      </c>
      <c r="S299" s="245">
        <v>141.511</v>
      </c>
      <c r="T299" s="245">
        <v>147.12900000000002</v>
      </c>
      <c r="U299" s="245">
        <v>144.898</v>
      </c>
      <c r="V299" s="245">
        <v>143.733</v>
      </c>
      <c r="W299" s="245">
        <f t="shared" si="70"/>
        <v>123.64427960611309</v>
      </c>
      <c r="X299" s="245">
        <f t="shared" si="71"/>
        <v>124.9714502202615</v>
      </c>
      <c r="Y299" s="245">
        <f t="shared" si="72"/>
        <v>130.58945022026154</v>
      </c>
      <c r="Z299" s="245">
        <f t="shared" si="73"/>
        <v>128.3584502202615</v>
      </c>
      <c r="AA299" s="245">
        <f t="shared" si="74"/>
        <v>127.19345022026151</v>
      </c>
      <c r="AB299" s="130">
        <f t="shared" si="75"/>
        <v>1.3271706141484145</v>
      </c>
      <c r="AC299" s="130">
        <f t="shared" si="76"/>
        <v>5.618000000000038</v>
      </c>
      <c r="AD299" s="130">
        <f t="shared" si="77"/>
        <v>-2.2310000000000514</v>
      </c>
      <c r="AE299" s="130">
        <f t="shared" si="78"/>
        <v>-1.1649999999999778</v>
      </c>
      <c r="AF299" s="130">
        <f t="shared" si="79"/>
        <v>1.3271706141484145</v>
      </c>
      <c r="AG299" s="130">
        <f t="shared" si="80"/>
        <v>6.945170614148452</v>
      </c>
      <c r="AH299" s="130">
        <f t="shared" si="81"/>
        <v>4.714170614148401</v>
      </c>
      <c r="AI299" s="130">
        <f t="shared" si="82"/>
        <v>3.549170614148423</v>
      </c>
    </row>
    <row r="300" spans="1:35" ht="15">
      <c r="A300" s="237">
        <v>341</v>
      </c>
      <c r="B300" s="238" t="s">
        <v>514</v>
      </c>
      <c r="C300" s="239">
        <v>71</v>
      </c>
      <c r="D300" s="238" t="s">
        <v>322</v>
      </c>
      <c r="E300" s="238" t="s">
        <v>167</v>
      </c>
      <c r="F300" s="239">
        <v>130</v>
      </c>
      <c r="G300" s="238" t="s">
        <v>162</v>
      </c>
      <c r="H300" s="239" t="s">
        <v>163</v>
      </c>
      <c r="I300" s="240">
        <v>0.712484237074401</v>
      </c>
      <c r="J300" s="240">
        <v>0.686</v>
      </c>
      <c r="K300" s="241" t="s">
        <v>164</v>
      </c>
      <c r="L300" s="241" t="s">
        <v>3</v>
      </c>
      <c r="M300" s="242">
        <v>18934.939204933155</v>
      </c>
      <c r="N300" s="243">
        <v>18934.939204933155</v>
      </c>
      <c r="O300" s="244">
        <f t="shared" si="84"/>
        <v>10.095278380165691</v>
      </c>
      <c r="P300" s="244">
        <f t="shared" si="84"/>
        <v>11.441315497521117</v>
      </c>
      <c r="Q300" s="244">
        <f t="shared" si="69"/>
        <v>1.3460371173554257</v>
      </c>
      <c r="R300" s="245">
        <v>143.947731</v>
      </c>
      <c r="S300" s="245">
        <v>147.55348</v>
      </c>
      <c r="T300" s="245">
        <v>154.82048</v>
      </c>
      <c r="U300" s="245">
        <v>150.01348000000002</v>
      </c>
      <c r="V300" s="245">
        <v>149.28148000000002</v>
      </c>
      <c r="W300" s="245">
        <f t="shared" si="70"/>
        <v>133.8524526198343</v>
      </c>
      <c r="X300" s="245">
        <f t="shared" si="71"/>
        <v>136.1121645024789</v>
      </c>
      <c r="Y300" s="245">
        <f t="shared" si="72"/>
        <v>143.3791645024789</v>
      </c>
      <c r="Z300" s="245">
        <f t="shared" si="73"/>
        <v>138.5721645024789</v>
      </c>
      <c r="AA300" s="245">
        <f t="shared" si="74"/>
        <v>137.8401645024789</v>
      </c>
      <c r="AB300" s="130">
        <f t="shared" si="75"/>
        <v>2.259711882644581</v>
      </c>
      <c r="AC300" s="130">
        <f t="shared" si="76"/>
        <v>7.266999999999996</v>
      </c>
      <c r="AD300" s="130">
        <f t="shared" si="77"/>
        <v>-4.806999999999988</v>
      </c>
      <c r="AE300" s="130">
        <f t="shared" si="78"/>
        <v>-0.7319999999999993</v>
      </c>
      <c r="AF300" s="130">
        <f t="shared" si="79"/>
        <v>2.259711882644581</v>
      </c>
      <c r="AG300" s="130">
        <f t="shared" si="80"/>
        <v>9.526711882644577</v>
      </c>
      <c r="AH300" s="130">
        <f t="shared" si="81"/>
        <v>4.719711882644589</v>
      </c>
      <c r="AI300" s="130">
        <f t="shared" si="82"/>
        <v>3.9877118826445894</v>
      </c>
    </row>
    <row r="301" spans="1:35" ht="15">
      <c r="A301" s="237">
        <v>312</v>
      </c>
      <c r="B301" s="238" t="s">
        <v>524</v>
      </c>
      <c r="C301" s="239">
        <v>58</v>
      </c>
      <c r="D301" s="238" t="s">
        <v>228</v>
      </c>
      <c r="E301" s="238" t="s">
        <v>167</v>
      </c>
      <c r="F301" s="239">
        <v>65</v>
      </c>
      <c r="G301" s="238" t="s">
        <v>162</v>
      </c>
      <c r="H301" s="239" t="s">
        <v>163</v>
      </c>
      <c r="I301" s="240">
        <v>0.9127364438839849</v>
      </c>
      <c r="J301" s="240">
        <v>0.75</v>
      </c>
      <c r="K301" s="241" t="s">
        <v>207</v>
      </c>
      <c r="L301" s="241" t="s">
        <v>3</v>
      </c>
      <c r="M301" s="242">
        <v>12313.56350395007</v>
      </c>
      <c r="N301" s="243">
        <v>12217.976344834851</v>
      </c>
      <c r="O301" s="244">
        <f t="shared" si="84"/>
        <v>7.207937639068658</v>
      </c>
      <c r="P301" s="244">
        <f t="shared" si="84"/>
        <v>8.16899599094448</v>
      </c>
      <c r="Q301" s="244">
        <f t="shared" si="69"/>
        <v>0.9610583518758213</v>
      </c>
      <c r="R301" s="245">
        <v>141.54471</v>
      </c>
      <c r="S301" s="245">
        <v>144.76045900000003</v>
      </c>
      <c r="T301" s="245">
        <v>153.112459</v>
      </c>
      <c r="U301" s="245">
        <v>147.27145900000002</v>
      </c>
      <c r="V301" s="245">
        <v>147.046459</v>
      </c>
      <c r="W301" s="245">
        <f t="shared" si="70"/>
        <v>134.33677236093135</v>
      </c>
      <c r="X301" s="245">
        <f t="shared" si="71"/>
        <v>136.59146300905556</v>
      </c>
      <c r="Y301" s="245">
        <f t="shared" si="72"/>
        <v>144.94346300905553</v>
      </c>
      <c r="Z301" s="245">
        <f t="shared" si="73"/>
        <v>139.10246300905555</v>
      </c>
      <c r="AA301" s="245">
        <f t="shared" si="74"/>
        <v>138.87746300905553</v>
      </c>
      <c r="AB301" s="130">
        <f t="shared" si="75"/>
        <v>2.2546906481242104</v>
      </c>
      <c r="AC301" s="130">
        <f t="shared" si="76"/>
        <v>8.351999999999975</v>
      </c>
      <c r="AD301" s="130">
        <f t="shared" si="77"/>
        <v>-5.84099999999998</v>
      </c>
      <c r="AE301" s="130">
        <f t="shared" si="78"/>
        <v>-0.22500000000002274</v>
      </c>
      <c r="AF301" s="130">
        <f t="shared" si="79"/>
        <v>2.2546906481242104</v>
      </c>
      <c r="AG301" s="130">
        <f t="shared" si="80"/>
        <v>10.606690648124186</v>
      </c>
      <c r="AH301" s="130">
        <f t="shared" si="81"/>
        <v>4.765690648124206</v>
      </c>
      <c r="AI301" s="130">
        <f t="shared" si="82"/>
        <v>4.540690648124183</v>
      </c>
    </row>
    <row r="302" spans="1:35" ht="15">
      <c r="A302" s="237">
        <v>608</v>
      </c>
      <c r="B302" s="238" t="s">
        <v>516</v>
      </c>
      <c r="C302" s="239">
        <v>3</v>
      </c>
      <c r="D302" s="238" t="s">
        <v>262</v>
      </c>
      <c r="E302" s="238" t="s">
        <v>167</v>
      </c>
      <c r="F302" s="239">
        <v>92</v>
      </c>
      <c r="G302" s="238" t="s">
        <v>162</v>
      </c>
      <c r="H302" s="239" t="s">
        <v>163</v>
      </c>
      <c r="I302" s="240">
        <v>0.9769244476122595</v>
      </c>
      <c r="J302" s="240">
        <v>0.735</v>
      </c>
      <c r="K302" s="241" t="s">
        <v>207</v>
      </c>
      <c r="L302" s="241" t="s">
        <v>3</v>
      </c>
      <c r="M302" s="242">
        <v>17911.84234666022</v>
      </c>
      <c r="N302" s="243">
        <v>17772.797128443115</v>
      </c>
      <c r="O302" s="244">
        <f t="shared" si="84"/>
        <v>6.871781760439794</v>
      </c>
      <c r="P302" s="244">
        <f t="shared" si="84"/>
        <v>7.788019328498432</v>
      </c>
      <c r="Q302" s="244">
        <f t="shared" si="69"/>
        <v>0.9162375680586381</v>
      </c>
      <c r="R302" s="245">
        <v>140.005173</v>
      </c>
      <c r="S302" s="245">
        <v>143.35753000000003</v>
      </c>
      <c r="T302" s="245">
        <v>156.42853000000005</v>
      </c>
      <c r="U302" s="245">
        <v>145.82153000000005</v>
      </c>
      <c r="V302" s="245">
        <v>145.43853000000004</v>
      </c>
      <c r="W302" s="245">
        <f t="shared" si="70"/>
        <v>133.1333912395602</v>
      </c>
      <c r="X302" s="245">
        <f t="shared" si="71"/>
        <v>135.5695106715016</v>
      </c>
      <c r="Y302" s="245">
        <f t="shared" si="72"/>
        <v>148.64051067150163</v>
      </c>
      <c r="Z302" s="245">
        <f t="shared" si="73"/>
        <v>138.03351067150163</v>
      </c>
      <c r="AA302" s="245">
        <f t="shared" si="74"/>
        <v>137.65051067150162</v>
      </c>
      <c r="AB302" s="130">
        <f t="shared" si="75"/>
        <v>2.4361194319413926</v>
      </c>
      <c r="AC302" s="130">
        <f t="shared" si="76"/>
        <v>13.071000000000026</v>
      </c>
      <c r="AD302" s="130">
        <f t="shared" si="77"/>
        <v>-10.607</v>
      </c>
      <c r="AE302" s="130">
        <f t="shared" si="78"/>
        <v>-0.3830000000000098</v>
      </c>
      <c r="AF302" s="130">
        <f t="shared" si="79"/>
        <v>2.4361194319413926</v>
      </c>
      <c r="AG302" s="130">
        <f t="shared" si="80"/>
        <v>15.507119431941419</v>
      </c>
      <c r="AH302" s="130">
        <f t="shared" si="81"/>
        <v>4.90011943194142</v>
      </c>
      <c r="AI302" s="130">
        <f t="shared" si="82"/>
        <v>4.51711943194141</v>
      </c>
    </row>
    <row r="303" spans="1:35" ht="15">
      <c r="A303" s="237">
        <v>916</v>
      </c>
      <c r="B303" s="238" t="s">
        <v>512</v>
      </c>
      <c r="C303" s="239">
        <v>20</v>
      </c>
      <c r="D303" s="238" t="s">
        <v>206</v>
      </c>
      <c r="E303" s="238" t="s">
        <v>206</v>
      </c>
      <c r="F303" s="239">
        <v>52</v>
      </c>
      <c r="G303" s="238" t="s">
        <v>162</v>
      </c>
      <c r="H303" s="239" t="s">
        <v>163</v>
      </c>
      <c r="I303" s="240">
        <v>0.9632723833543506</v>
      </c>
      <c r="J303" s="240">
        <v>0.53</v>
      </c>
      <c r="K303" s="241" t="s">
        <v>164</v>
      </c>
      <c r="L303" s="241" t="s">
        <v>4</v>
      </c>
      <c r="M303" s="242">
        <v>9651.188553389202</v>
      </c>
      <c r="N303" s="243">
        <v>9576.268754940293</v>
      </c>
      <c r="O303" s="244">
        <f t="shared" si="84"/>
        <v>9.664796108146264</v>
      </c>
      <c r="P303" s="244">
        <f t="shared" si="84"/>
        <v>10.953435589232432</v>
      </c>
      <c r="Q303" s="244">
        <f t="shared" si="69"/>
        <v>1.288639481086168</v>
      </c>
      <c r="R303" s="245">
        <v>142.949</v>
      </c>
      <c r="S303" s="245">
        <v>146.547</v>
      </c>
      <c r="T303" s="245">
        <v>148.945</v>
      </c>
      <c r="U303" s="245">
        <v>149.16199999999998</v>
      </c>
      <c r="V303" s="245">
        <v>148.676</v>
      </c>
      <c r="W303" s="245">
        <f t="shared" si="70"/>
        <v>133.28420389185374</v>
      </c>
      <c r="X303" s="245">
        <f t="shared" si="71"/>
        <v>135.59356441076756</v>
      </c>
      <c r="Y303" s="245">
        <f t="shared" si="72"/>
        <v>137.99156441076755</v>
      </c>
      <c r="Z303" s="245">
        <f t="shared" si="73"/>
        <v>138.20856441076754</v>
      </c>
      <c r="AA303" s="245">
        <f t="shared" si="74"/>
        <v>137.72256441076755</v>
      </c>
      <c r="AB303" s="130">
        <f t="shared" si="75"/>
        <v>2.30936051891382</v>
      </c>
      <c r="AC303" s="130">
        <f t="shared" si="76"/>
        <v>2.397999999999996</v>
      </c>
      <c r="AD303" s="130">
        <f t="shared" si="77"/>
        <v>0.21699999999998454</v>
      </c>
      <c r="AE303" s="130">
        <f t="shared" si="78"/>
        <v>-0.48599999999999</v>
      </c>
      <c r="AF303" s="130">
        <f t="shared" si="79"/>
        <v>2.30936051891382</v>
      </c>
      <c r="AG303" s="130">
        <f t="shared" si="80"/>
        <v>4.707360518913816</v>
      </c>
      <c r="AH303" s="130">
        <f t="shared" si="81"/>
        <v>4.924360518913801</v>
      </c>
      <c r="AI303" s="130">
        <f t="shared" si="82"/>
        <v>4.438360518913811</v>
      </c>
    </row>
    <row r="304" spans="1:35" ht="15">
      <c r="A304" s="237">
        <v>882</v>
      </c>
      <c r="B304" s="238" t="s">
        <v>527</v>
      </c>
      <c r="C304" s="239">
        <v>41</v>
      </c>
      <c r="D304" s="238" t="s">
        <v>402</v>
      </c>
      <c r="E304" s="238" t="s">
        <v>167</v>
      </c>
      <c r="F304" s="239">
        <v>84</v>
      </c>
      <c r="G304" s="238" t="s">
        <v>162</v>
      </c>
      <c r="H304" s="239" t="s">
        <v>163</v>
      </c>
      <c r="I304" s="240">
        <v>0.6611046057767369</v>
      </c>
      <c r="J304" s="240">
        <v>0.653</v>
      </c>
      <c r="K304" s="241" t="s">
        <v>164</v>
      </c>
      <c r="L304" s="241" t="s">
        <v>4</v>
      </c>
      <c r="M304" s="242">
        <v>10148.08623411832</v>
      </c>
      <c r="N304" s="243">
        <v>10148.08623411832</v>
      </c>
      <c r="O304" s="244">
        <f t="shared" si="84"/>
        <v>11.42968631266066</v>
      </c>
      <c r="P304" s="244">
        <f t="shared" si="84"/>
        <v>12.95364448768208</v>
      </c>
      <c r="Q304" s="244">
        <f t="shared" si="69"/>
        <v>1.52395817502142</v>
      </c>
      <c r="R304" s="245">
        <v>129.854805</v>
      </c>
      <c r="S304" s="245">
        <v>132.988841</v>
      </c>
      <c r="T304" s="245">
        <v>140.57784099999998</v>
      </c>
      <c r="U304" s="245">
        <v>136.458841</v>
      </c>
      <c r="V304" s="245">
        <v>136.316841</v>
      </c>
      <c r="W304" s="245">
        <f t="shared" si="70"/>
        <v>118.42511868733934</v>
      </c>
      <c r="X304" s="245">
        <f t="shared" si="71"/>
        <v>120.03519651231792</v>
      </c>
      <c r="Y304" s="245">
        <f t="shared" si="72"/>
        <v>127.6241965123179</v>
      </c>
      <c r="Z304" s="245">
        <f t="shared" si="73"/>
        <v>123.50519651231792</v>
      </c>
      <c r="AA304" s="245">
        <f t="shared" si="74"/>
        <v>123.36319651231793</v>
      </c>
      <c r="AB304" s="130">
        <f t="shared" si="75"/>
        <v>1.610077824978589</v>
      </c>
      <c r="AC304" s="130">
        <f t="shared" si="76"/>
        <v>7.58899999999997</v>
      </c>
      <c r="AD304" s="130">
        <f t="shared" si="77"/>
        <v>-4.118999999999971</v>
      </c>
      <c r="AE304" s="130">
        <f t="shared" si="78"/>
        <v>-0.1419999999999959</v>
      </c>
      <c r="AF304" s="130">
        <f t="shared" si="79"/>
        <v>1.610077824978589</v>
      </c>
      <c r="AG304" s="130">
        <f t="shared" si="80"/>
        <v>9.19907782497856</v>
      </c>
      <c r="AH304" s="130">
        <f t="shared" si="81"/>
        <v>5.080077824978588</v>
      </c>
      <c r="AI304" s="130">
        <f t="shared" si="82"/>
        <v>4.938077824978592</v>
      </c>
    </row>
    <row r="305" spans="1:35" ht="15">
      <c r="A305" s="237">
        <v>560</v>
      </c>
      <c r="B305" s="238" t="s">
        <v>533</v>
      </c>
      <c r="C305" s="239">
        <v>16</v>
      </c>
      <c r="D305" s="238" t="s">
        <v>356</v>
      </c>
      <c r="E305" s="238" t="s">
        <v>357</v>
      </c>
      <c r="F305" s="239">
        <v>102</v>
      </c>
      <c r="G305" s="238" t="s">
        <v>162</v>
      </c>
      <c r="H305" s="239" t="s">
        <v>163</v>
      </c>
      <c r="I305" s="240">
        <v>0.9035679845708775</v>
      </c>
      <c r="J305" s="240">
        <v>0.792</v>
      </c>
      <c r="K305" s="241" t="s">
        <v>207</v>
      </c>
      <c r="L305" s="241" t="s">
        <v>3</v>
      </c>
      <c r="M305" s="242">
        <v>24978.893854923634</v>
      </c>
      <c r="N305" s="243">
        <v>24978.893854923634</v>
      </c>
      <c r="O305" s="244">
        <f t="shared" si="84"/>
        <v>6.894958544610288</v>
      </c>
      <c r="P305" s="244">
        <f t="shared" si="84"/>
        <v>7.814286350558327</v>
      </c>
      <c r="Q305" s="244">
        <f t="shared" si="69"/>
        <v>0.919327805948039</v>
      </c>
      <c r="R305" s="245">
        <v>147.61778700000002</v>
      </c>
      <c r="S305" s="245">
        <v>150.93905300000003</v>
      </c>
      <c r="T305" s="245">
        <v>162.12905300000003</v>
      </c>
      <c r="U305" s="245">
        <v>153.67605300000002</v>
      </c>
      <c r="V305" s="245">
        <v>153.279053</v>
      </c>
      <c r="W305" s="245">
        <f t="shared" si="70"/>
        <v>140.72282845538973</v>
      </c>
      <c r="X305" s="245">
        <f t="shared" si="71"/>
        <v>143.1247666494417</v>
      </c>
      <c r="Y305" s="245">
        <f t="shared" si="72"/>
        <v>154.3147666494417</v>
      </c>
      <c r="Z305" s="245">
        <f t="shared" si="73"/>
        <v>145.8617666494417</v>
      </c>
      <c r="AA305" s="245">
        <f t="shared" si="74"/>
        <v>145.46476664944169</v>
      </c>
      <c r="AB305" s="130">
        <f t="shared" si="75"/>
        <v>2.4019381940519793</v>
      </c>
      <c r="AC305" s="130">
        <f t="shared" si="76"/>
        <v>11.189999999999998</v>
      </c>
      <c r="AD305" s="130">
        <f t="shared" si="77"/>
        <v>-8.453000000000003</v>
      </c>
      <c r="AE305" s="130">
        <f t="shared" si="78"/>
        <v>-0.3970000000000198</v>
      </c>
      <c r="AF305" s="130">
        <f t="shared" si="79"/>
        <v>2.4019381940519793</v>
      </c>
      <c r="AG305" s="130">
        <f t="shared" si="80"/>
        <v>13.591938194051977</v>
      </c>
      <c r="AH305" s="130">
        <f t="shared" si="81"/>
        <v>5.138938194051974</v>
      </c>
      <c r="AI305" s="130">
        <f t="shared" si="82"/>
        <v>4.741938194051954</v>
      </c>
    </row>
    <row r="306" spans="1:35" ht="15">
      <c r="A306" s="237">
        <v>815</v>
      </c>
      <c r="B306" s="238" t="s">
        <v>517</v>
      </c>
      <c r="C306" s="239">
        <v>59</v>
      </c>
      <c r="D306" s="238" t="s">
        <v>70</v>
      </c>
      <c r="E306" s="238" t="s">
        <v>70</v>
      </c>
      <c r="F306" s="239">
        <v>84</v>
      </c>
      <c r="G306" s="238" t="s">
        <v>162</v>
      </c>
      <c r="H306" s="239" t="s">
        <v>163</v>
      </c>
      <c r="I306" s="240">
        <v>0.815703877179287</v>
      </c>
      <c r="J306" s="240">
        <v>0.496</v>
      </c>
      <c r="K306" s="241" t="s">
        <v>164</v>
      </c>
      <c r="L306" s="241" t="s">
        <v>4</v>
      </c>
      <c r="M306" s="242">
        <v>9515.6836930529</v>
      </c>
      <c r="N306" s="243">
        <v>9515.6836930529</v>
      </c>
      <c r="O306" s="244">
        <f aca="true" t="shared" si="85" ref="O306:P325">O$3/30.4/$I306/$J306</f>
        <v>12.195608445283991</v>
      </c>
      <c r="P306" s="244">
        <f t="shared" si="85"/>
        <v>13.821689571321857</v>
      </c>
      <c r="Q306" s="244">
        <f t="shared" si="69"/>
        <v>1.6260811260378656</v>
      </c>
      <c r="R306" s="245">
        <v>149.98200000000003</v>
      </c>
      <c r="S306" s="245">
        <v>153.62800000000001</v>
      </c>
      <c r="T306" s="245">
        <v>158.63000000000002</v>
      </c>
      <c r="U306" s="245">
        <v>156.793</v>
      </c>
      <c r="V306" s="245">
        <v>156.446</v>
      </c>
      <c r="W306" s="245">
        <f t="shared" si="70"/>
        <v>137.78639155471603</v>
      </c>
      <c r="X306" s="245">
        <f t="shared" si="71"/>
        <v>139.80631042867816</v>
      </c>
      <c r="Y306" s="245">
        <f t="shared" si="72"/>
        <v>144.80831042867817</v>
      </c>
      <c r="Z306" s="245">
        <f t="shared" si="73"/>
        <v>142.97131042867815</v>
      </c>
      <c r="AA306" s="245">
        <f t="shared" si="74"/>
        <v>142.62431042867814</v>
      </c>
      <c r="AB306" s="130">
        <f t="shared" si="75"/>
        <v>2.0199188739621263</v>
      </c>
      <c r="AC306" s="130">
        <f t="shared" si="76"/>
        <v>5.0020000000000095</v>
      </c>
      <c r="AD306" s="130">
        <f t="shared" si="77"/>
        <v>-1.8370000000000175</v>
      </c>
      <c r="AE306" s="130">
        <f t="shared" si="78"/>
        <v>-0.3470000000000084</v>
      </c>
      <c r="AF306" s="130">
        <f t="shared" si="79"/>
        <v>2.0199188739621263</v>
      </c>
      <c r="AG306" s="130">
        <f t="shared" si="80"/>
        <v>7.021918873962136</v>
      </c>
      <c r="AH306" s="130">
        <f t="shared" si="81"/>
        <v>5.184918873962118</v>
      </c>
      <c r="AI306" s="130">
        <f t="shared" si="82"/>
        <v>4.83791887396211</v>
      </c>
    </row>
    <row r="307" spans="1:35" ht="15">
      <c r="A307" s="246">
        <v>861</v>
      </c>
      <c r="B307" s="238" t="s">
        <v>518</v>
      </c>
      <c r="C307" s="239">
        <v>22</v>
      </c>
      <c r="D307" s="238" t="s">
        <v>191</v>
      </c>
      <c r="E307" s="238" t="s">
        <v>167</v>
      </c>
      <c r="F307" s="239">
        <v>62</v>
      </c>
      <c r="G307" s="238" t="s">
        <v>162</v>
      </c>
      <c r="H307" s="239" t="s">
        <v>163</v>
      </c>
      <c r="I307" s="240">
        <v>0.9984576062048299</v>
      </c>
      <c r="J307" s="240">
        <v>0.93</v>
      </c>
      <c r="K307" s="241" t="s">
        <v>174</v>
      </c>
      <c r="L307" s="241" t="s">
        <v>4</v>
      </c>
      <c r="M307" s="242">
        <v>19139.672305103228</v>
      </c>
      <c r="N307" s="243">
        <v>18991.095745486335</v>
      </c>
      <c r="O307" s="244">
        <f t="shared" si="85"/>
        <v>5.313798686591572</v>
      </c>
      <c r="P307" s="244">
        <f t="shared" si="85"/>
        <v>6.022305178137115</v>
      </c>
      <c r="Q307" s="244">
        <f t="shared" si="69"/>
        <v>0.7085064915455428</v>
      </c>
      <c r="R307" s="245">
        <v>144.214</v>
      </c>
      <c r="S307" s="245">
        <v>147.449</v>
      </c>
      <c r="T307" s="245">
        <v>151.12800000000001</v>
      </c>
      <c r="U307" s="245">
        <v>150.151</v>
      </c>
      <c r="V307" s="245">
        <v>149.522</v>
      </c>
      <c r="W307" s="245">
        <f t="shared" si="70"/>
        <v>138.90020131340842</v>
      </c>
      <c r="X307" s="245">
        <f t="shared" si="71"/>
        <v>141.4266948218629</v>
      </c>
      <c r="Y307" s="245">
        <f t="shared" si="72"/>
        <v>145.1056948218629</v>
      </c>
      <c r="Z307" s="245">
        <f t="shared" si="73"/>
        <v>144.1286948218629</v>
      </c>
      <c r="AA307" s="245">
        <f t="shared" si="74"/>
        <v>143.49969482186287</v>
      </c>
      <c r="AB307" s="130">
        <f t="shared" si="75"/>
        <v>2.526493508454479</v>
      </c>
      <c r="AC307" s="130">
        <f t="shared" si="76"/>
        <v>3.679000000000002</v>
      </c>
      <c r="AD307" s="130">
        <f t="shared" si="77"/>
        <v>-0.9770000000000039</v>
      </c>
      <c r="AE307" s="130">
        <f t="shared" si="78"/>
        <v>-0.6290000000000191</v>
      </c>
      <c r="AF307" s="130">
        <f t="shared" si="79"/>
        <v>2.526493508454479</v>
      </c>
      <c r="AG307" s="130">
        <f t="shared" si="80"/>
        <v>6.205493508454481</v>
      </c>
      <c r="AH307" s="130">
        <f t="shared" si="81"/>
        <v>5.228493508454477</v>
      </c>
      <c r="AI307" s="130">
        <f t="shared" si="82"/>
        <v>4.599493508454458</v>
      </c>
    </row>
    <row r="308" spans="1:35" ht="15">
      <c r="A308" s="237">
        <v>482</v>
      </c>
      <c r="B308" s="238" t="s">
        <v>521</v>
      </c>
      <c r="C308" s="239">
        <v>31</v>
      </c>
      <c r="D308" s="238" t="s">
        <v>432</v>
      </c>
      <c r="E308" s="238" t="s">
        <v>59</v>
      </c>
      <c r="F308" s="239">
        <v>66</v>
      </c>
      <c r="G308" s="238" t="s">
        <v>162</v>
      </c>
      <c r="H308" s="239" t="s">
        <v>163</v>
      </c>
      <c r="I308" s="240">
        <v>0.8432687531048186</v>
      </c>
      <c r="J308" s="240">
        <v>0.642</v>
      </c>
      <c r="K308" s="241" t="s">
        <v>164</v>
      </c>
      <c r="L308" s="241" t="s">
        <v>3</v>
      </c>
      <c r="M308" s="242">
        <v>13994.761102779847</v>
      </c>
      <c r="N308" s="243">
        <v>13994.761102779847</v>
      </c>
      <c r="O308" s="244">
        <f t="shared" si="85"/>
        <v>9.11415980938955</v>
      </c>
      <c r="P308" s="244">
        <f t="shared" si="85"/>
        <v>10.329381117308158</v>
      </c>
      <c r="Q308" s="244">
        <f t="shared" si="69"/>
        <v>1.2152213079186076</v>
      </c>
      <c r="R308" s="245">
        <v>136.73541400000002</v>
      </c>
      <c r="S308" s="245">
        <v>139.939002</v>
      </c>
      <c r="T308" s="245">
        <v>147.159002</v>
      </c>
      <c r="U308" s="245">
        <v>143.363002</v>
      </c>
      <c r="V308" s="245">
        <v>142.62100199999998</v>
      </c>
      <c r="W308" s="245">
        <f t="shared" si="70"/>
        <v>127.62125419061047</v>
      </c>
      <c r="X308" s="245">
        <f t="shared" si="71"/>
        <v>129.60962088269184</v>
      </c>
      <c r="Y308" s="245">
        <f t="shared" si="72"/>
        <v>136.82962088269184</v>
      </c>
      <c r="Z308" s="245">
        <f t="shared" si="73"/>
        <v>133.03362088269185</v>
      </c>
      <c r="AA308" s="245">
        <f t="shared" si="74"/>
        <v>132.29162088269183</v>
      </c>
      <c r="AB308" s="130">
        <f t="shared" si="75"/>
        <v>1.988366692081371</v>
      </c>
      <c r="AC308" s="130">
        <f t="shared" si="76"/>
        <v>7.219999999999999</v>
      </c>
      <c r="AD308" s="130">
        <f t="shared" si="77"/>
        <v>-3.7959999999999923</v>
      </c>
      <c r="AE308" s="130">
        <f t="shared" si="78"/>
        <v>-0.7420000000000186</v>
      </c>
      <c r="AF308" s="130">
        <f t="shared" si="79"/>
        <v>1.988366692081371</v>
      </c>
      <c r="AG308" s="130">
        <f t="shared" si="80"/>
        <v>9.20836669208137</v>
      </c>
      <c r="AH308" s="130">
        <f t="shared" si="81"/>
        <v>5.4123666920813776</v>
      </c>
      <c r="AI308" s="130">
        <f t="shared" si="82"/>
        <v>4.670366692081359</v>
      </c>
    </row>
    <row r="309" spans="1:35" ht="15">
      <c r="A309" s="237">
        <v>818</v>
      </c>
      <c r="B309" s="238" t="s">
        <v>520</v>
      </c>
      <c r="C309" s="239">
        <v>64</v>
      </c>
      <c r="D309" s="238" t="s">
        <v>178</v>
      </c>
      <c r="E309" s="238" t="s">
        <v>167</v>
      </c>
      <c r="F309" s="239">
        <v>70</v>
      </c>
      <c r="G309" s="238" t="s">
        <v>162</v>
      </c>
      <c r="H309" s="239" t="s">
        <v>163</v>
      </c>
      <c r="I309" s="240">
        <v>0.9279859484777517</v>
      </c>
      <c r="J309" s="240">
        <v>0.8</v>
      </c>
      <c r="K309" s="241" t="s">
        <v>290</v>
      </c>
      <c r="L309" s="241" t="s">
        <v>3</v>
      </c>
      <c r="M309" s="242">
        <v>12262.066244503963</v>
      </c>
      <c r="N309" s="243">
        <v>12166.87884592363</v>
      </c>
      <c r="O309" s="244">
        <f t="shared" si="85"/>
        <v>6.646397144280259</v>
      </c>
      <c r="P309" s="244">
        <f t="shared" si="85"/>
        <v>7.532583430184294</v>
      </c>
      <c r="Q309" s="244">
        <f t="shared" si="69"/>
        <v>0.886186285904035</v>
      </c>
      <c r="R309" s="245">
        <v>138.528885</v>
      </c>
      <c r="S309" s="245">
        <v>141.764158</v>
      </c>
      <c r="T309" s="245">
        <v>144.899158</v>
      </c>
      <c r="U309" s="245">
        <v>144.858158</v>
      </c>
      <c r="V309" s="245">
        <v>143.801158</v>
      </c>
      <c r="W309" s="245">
        <f t="shared" si="70"/>
        <v>131.88248785571975</v>
      </c>
      <c r="X309" s="245">
        <f t="shared" si="71"/>
        <v>134.2315745698157</v>
      </c>
      <c r="Y309" s="245">
        <f t="shared" si="72"/>
        <v>137.3665745698157</v>
      </c>
      <c r="Z309" s="245">
        <f t="shared" si="73"/>
        <v>137.3255745698157</v>
      </c>
      <c r="AA309" s="245">
        <f t="shared" si="74"/>
        <v>136.26857456981568</v>
      </c>
      <c r="AB309" s="130">
        <f t="shared" si="75"/>
        <v>2.349086714095961</v>
      </c>
      <c r="AC309" s="130">
        <f t="shared" si="76"/>
        <v>3.134999999999991</v>
      </c>
      <c r="AD309" s="130">
        <f t="shared" si="77"/>
        <v>-0.04099999999999682</v>
      </c>
      <c r="AE309" s="130">
        <f t="shared" si="78"/>
        <v>-1.0570000000000164</v>
      </c>
      <c r="AF309" s="130">
        <f t="shared" si="79"/>
        <v>2.349086714095961</v>
      </c>
      <c r="AG309" s="130">
        <f t="shared" si="80"/>
        <v>5.484086714095952</v>
      </c>
      <c r="AH309" s="130">
        <f t="shared" si="81"/>
        <v>5.443086714095955</v>
      </c>
      <c r="AI309" s="130">
        <f t="shared" si="82"/>
        <v>4.3860867140959385</v>
      </c>
    </row>
    <row r="310" spans="1:35" ht="15">
      <c r="A310" s="237">
        <v>581</v>
      </c>
      <c r="B310" s="238" t="s">
        <v>522</v>
      </c>
      <c r="C310" s="239">
        <v>32</v>
      </c>
      <c r="D310" s="238" t="s">
        <v>62</v>
      </c>
      <c r="E310" s="238" t="s">
        <v>62</v>
      </c>
      <c r="F310" s="239">
        <v>82</v>
      </c>
      <c r="G310" s="238" t="s">
        <v>162</v>
      </c>
      <c r="H310" s="239" t="s">
        <v>163</v>
      </c>
      <c r="I310" s="240">
        <v>0.8618885779021724</v>
      </c>
      <c r="J310" s="240">
        <v>0.556</v>
      </c>
      <c r="K310" s="241" t="s">
        <v>164</v>
      </c>
      <c r="L310" s="241" t="s">
        <v>3</v>
      </c>
      <c r="M310" s="242">
        <v>12667.596958215834</v>
      </c>
      <c r="N310" s="243">
        <v>12667.596958215834</v>
      </c>
      <c r="O310" s="244">
        <f t="shared" si="85"/>
        <v>10.296550611539262</v>
      </c>
      <c r="P310" s="244">
        <f t="shared" si="85"/>
        <v>11.669424026411164</v>
      </c>
      <c r="Q310" s="244">
        <f t="shared" si="69"/>
        <v>1.3728734148719024</v>
      </c>
      <c r="R310" s="245">
        <v>136.435674</v>
      </c>
      <c r="S310" s="245">
        <v>139.783353</v>
      </c>
      <c r="T310" s="245">
        <v>144.106353</v>
      </c>
      <c r="U310" s="245">
        <v>143.371353</v>
      </c>
      <c r="V310" s="245">
        <v>143.251353</v>
      </c>
      <c r="W310" s="245">
        <f t="shared" si="70"/>
        <v>126.13912338846075</v>
      </c>
      <c r="X310" s="245">
        <f t="shared" si="71"/>
        <v>128.11392897358883</v>
      </c>
      <c r="Y310" s="245">
        <f t="shared" si="72"/>
        <v>132.43692897358886</v>
      </c>
      <c r="Z310" s="245">
        <f t="shared" si="73"/>
        <v>131.70192897358885</v>
      </c>
      <c r="AA310" s="245">
        <f t="shared" si="74"/>
        <v>131.58192897358884</v>
      </c>
      <c r="AB310" s="130">
        <f t="shared" si="75"/>
        <v>1.974805585128081</v>
      </c>
      <c r="AC310" s="130">
        <f t="shared" si="76"/>
        <v>4.323000000000036</v>
      </c>
      <c r="AD310" s="130">
        <f t="shared" si="77"/>
        <v>-0.7350000000000136</v>
      </c>
      <c r="AE310" s="130">
        <f t="shared" si="78"/>
        <v>-0.12000000000000455</v>
      </c>
      <c r="AF310" s="130">
        <f t="shared" si="79"/>
        <v>1.974805585128081</v>
      </c>
      <c r="AG310" s="130">
        <f t="shared" si="80"/>
        <v>6.297805585128117</v>
      </c>
      <c r="AH310" s="130">
        <f t="shared" si="81"/>
        <v>5.562805585128103</v>
      </c>
      <c r="AI310" s="130">
        <f t="shared" si="82"/>
        <v>5.442805585128099</v>
      </c>
    </row>
    <row r="311" spans="1:35" ht="15">
      <c r="A311" s="237">
        <v>709</v>
      </c>
      <c r="B311" s="238" t="s">
        <v>547</v>
      </c>
      <c r="C311" s="239">
        <v>5</v>
      </c>
      <c r="D311" s="238" t="s">
        <v>195</v>
      </c>
      <c r="E311" s="238" t="s">
        <v>59</v>
      </c>
      <c r="F311" s="239">
        <v>136</v>
      </c>
      <c r="G311" s="238" t="s">
        <v>162</v>
      </c>
      <c r="H311" s="239" t="s">
        <v>163</v>
      </c>
      <c r="I311" s="240">
        <v>0.790380906460945</v>
      </c>
      <c r="J311" s="240">
        <v>0.6</v>
      </c>
      <c r="K311" s="241" t="s">
        <v>164</v>
      </c>
      <c r="L311" s="241" t="s">
        <v>3</v>
      </c>
      <c r="M311" s="242">
        <v>18923.47942495747</v>
      </c>
      <c r="N311" s="243">
        <v>18923.47942495747</v>
      </c>
      <c r="O311" s="244">
        <f t="shared" si="85"/>
        <v>10.404710112936757</v>
      </c>
      <c r="P311" s="244">
        <f t="shared" si="85"/>
        <v>11.792004794661658</v>
      </c>
      <c r="Q311" s="244">
        <f t="shared" si="69"/>
        <v>1.3872946817249012</v>
      </c>
      <c r="R311" s="245">
        <v>148.50017099999997</v>
      </c>
      <c r="S311" s="245">
        <v>151.942885</v>
      </c>
      <c r="T311" s="245">
        <v>162.615885</v>
      </c>
      <c r="U311" s="245">
        <v>155.454885</v>
      </c>
      <c r="V311" s="245">
        <v>155.260885</v>
      </c>
      <c r="W311" s="245">
        <f t="shared" si="70"/>
        <v>138.0954608870632</v>
      </c>
      <c r="X311" s="245">
        <f t="shared" si="71"/>
        <v>140.15088020533832</v>
      </c>
      <c r="Y311" s="245">
        <f t="shared" si="72"/>
        <v>150.82388020533833</v>
      </c>
      <c r="Z311" s="245">
        <f t="shared" si="73"/>
        <v>143.66288020533833</v>
      </c>
      <c r="AA311" s="245">
        <f t="shared" si="74"/>
        <v>143.46888020533834</v>
      </c>
      <c r="AB311" s="130">
        <f t="shared" si="75"/>
        <v>2.0554193182751135</v>
      </c>
      <c r="AC311" s="130">
        <f t="shared" si="76"/>
        <v>10.673000000000002</v>
      </c>
      <c r="AD311" s="130">
        <f t="shared" si="77"/>
        <v>-7.161000000000001</v>
      </c>
      <c r="AE311" s="130">
        <f t="shared" si="78"/>
        <v>-0.1939999999999884</v>
      </c>
      <c r="AF311" s="130">
        <f t="shared" si="79"/>
        <v>2.0554193182751135</v>
      </c>
      <c r="AG311" s="130">
        <f t="shared" si="80"/>
        <v>12.728419318275115</v>
      </c>
      <c r="AH311" s="130">
        <f t="shared" si="81"/>
        <v>5.567419318275114</v>
      </c>
      <c r="AI311" s="130">
        <f t="shared" si="82"/>
        <v>5.3734193182751255</v>
      </c>
    </row>
    <row r="312" spans="1:35" ht="15">
      <c r="A312" s="237">
        <v>241</v>
      </c>
      <c r="B312" s="238" t="s">
        <v>525</v>
      </c>
      <c r="C312" s="239">
        <v>28</v>
      </c>
      <c r="D312" s="238" t="s">
        <v>390</v>
      </c>
      <c r="E312" s="238" t="s">
        <v>167</v>
      </c>
      <c r="F312" s="239">
        <v>120</v>
      </c>
      <c r="G312" s="238" t="s">
        <v>162</v>
      </c>
      <c r="H312" s="239" t="s">
        <v>163</v>
      </c>
      <c r="I312" s="240">
        <v>0.972040072859745</v>
      </c>
      <c r="J312" s="240">
        <v>0.711</v>
      </c>
      <c r="K312" s="241" t="s">
        <v>207</v>
      </c>
      <c r="L312" s="241" t="s">
        <v>5</v>
      </c>
      <c r="M312" s="242">
        <v>22485.562590077625</v>
      </c>
      <c r="N312" s="243">
        <v>22311.012708688417</v>
      </c>
      <c r="O312" s="244">
        <f t="shared" si="85"/>
        <v>7.1394360098358485</v>
      </c>
      <c r="P312" s="244">
        <f t="shared" si="85"/>
        <v>8.091360811147295</v>
      </c>
      <c r="Q312" s="244">
        <f t="shared" si="69"/>
        <v>0.9519248013114465</v>
      </c>
      <c r="R312" s="245">
        <v>152.52999999999997</v>
      </c>
      <c r="S312" s="245">
        <v>155.867</v>
      </c>
      <c r="T312" s="245">
        <v>161.63899999999998</v>
      </c>
      <c r="U312" s="245">
        <v>159.20999999999998</v>
      </c>
      <c r="V312" s="245">
        <v>158.385</v>
      </c>
      <c r="W312" s="245">
        <f t="shared" si="70"/>
        <v>145.3905639901641</v>
      </c>
      <c r="X312" s="245">
        <f t="shared" si="71"/>
        <v>147.7756391888527</v>
      </c>
      <c r="Y312" s="245">
        <f t="shared" si="72"/>
        <v>153.54763918885268</v>
      </c>
      <c r="Z312" s="245">
        <f t="shared" si="73"/>
        <v>151.11863918885268</v>
      </c>
      <c r="AA312" s="245">
        <f t="shared" si="74"/>
        <v>150.2936391888527</v>
      </c>
      <c r="AB312" s="130">
        <f t="shared" si="75"/>
        <v>2.3850751986885825</v>
      </c>
      <c r="AC312" s="130">
        <f t="shared" si="76"/>
        <v>5.771999999999991</v>
      </c>
      <c r="AD312" s="130">
        <f t="shared" si="77"/>
        <v>-2.429000000000002</v>
      </c>
      <c r="AE312" s="130">
        <f t="shared" si="78"/>
        <v>-0.8249999999999886</v>
      </c>
      <c r="AF312" s="130">
        <f t="shared" si="79"/>
        <v>2.3850751986885825</v>
      </c>
      <c r="AG312" s="130">
        <f t="shared" si="80"/>
        <v>8.157075198688574</v>
      </c>
      <c r="AH312" s="130">
        <f t="shared" si="81"/>
        <v>5.728075198688572</v>
      </c>
      <c r="AI312" s="130">
        <f t="shared" si="82"/>
        <v>4.903075198688583</v>
      </c>
    </row>
    <row r="313" spans="1:35" ht="15">
      <c r="A313" s="237">
        <v>662</v>
      </c>
      <c r="B313" s="238" t="s">
        <v>535</v>
      </c>
      <c r="C313" s="239">
        <v>70</v>
      </c>
      <c r="D313" s="238" t="s">
        <v>250</v>
      </c>
      <c r="E313" s="238" t="s">
        <v>63</v>
      </c>
      <c r="F313" s="239">
        <v>111</v>
      </c>
      <c r="G313" s="238" t="s">
        <v>162</v>
      </c>
      <c r="H313" s="239" t="s">
        <v>163</v>
      </c>
      <c r="I313" s="240">
        <v>0.9262541229754344</v>
      </c>
      <c r="J313" s="240">
        <v>0.665</v>
      </c>
      <c r="K313" s="241" t="s">
        <v>164</v>
      </c>
      <c r="L313" s="241" t="s">
        <v>3</v>
      </c>
      <c r="M313" s="242">
        <v>18599.260072099794</v>
      </c>
      <c r="N313" s="243">
        <v>18454.878599476793</v>
      </c>
      <c r="O313" s="244">
        <f t="shared" si="85"/>
        <v>8.010615304222766</v>
      </c>
      <c r="P313" s="244">
        <f t="shared" si="85"/>
        <v>9.0786973447858</v>
      </c>
      <c r="Q313" s="244">
        <f t="shared" si="69"/>
        <v>1.0680820405630342</v>
      </c>
      <c r="R313" s="245">
        <v>153.34569000000005</v>
      </c>
      <c r="S313" s="245">
        <v>156.669509</v>
      </c>
      <c r="T313" s="245">
        <v>161.662509</v>
      </c>
      <c r="U313" s="245">
        <v>160.186509</v>
      </c>
      <c r="V313" s="245">
        <v>159.471509</v>
      </c>
      <c r="W313" s="245">
        <f t="shared" si="70"/>
        <v>145.33507469577728</v>
      </c>
      <c r="X313" s="245">
        <f t="shared" si="71"/>
        <v>147.5908116552142</v>
      </c>
      <c r="Y313" s="245">
        <f t="shared" si="72"/>
        <v>152.5838116552142</v>
      </c>
      <c r="Z313" s="245">
        <f t="shared" si="73"/>
        <v>151.1078116552142</v>
      </c>
      <c r="AA313" s="245">
        <f t="shared" si="74"/>
        <v>150.3928116552142</v>
      </c>
      <c r="AB313" s="130">
        <f t="shared" si="75"/>
        <v>2.2557369594369163</v>
      </c>
      <c r="AC313" s="130">
        <f t="shared" si="76"/>
        <v>4.992999999999995</v>
      </c>
      <c r="AD313" s="130">
        <f t="shared" si="77"/>
        <v>-1.475999999999999</v>
      </c>
      <c r="AE313" s="130">
        <f t="shared" si="78"/>
        <v>-0.7150000000000034</v>
      </c>
      <c r="AF313" s="130">
        <f t="shared" si="79"/>
        <v>2.2557369594369163</v>
      </c>
      <c r="AG313" s="130">
        <f t="shared" si="80"/>
        <v>7.248736959436911</v>
      </c>
      <c r="AH313" s="130">
        <f t="shared" si="81"/>
        <v>5.772736959436912</v>
      </c>
      <c r="AI313" s="130">
        <f t="shared" si="82"/>
        <v>5.057736959436909</v>
      </c>
    </row>
    <row r="314" spans="1:35" ht="15">
      <c r="A314" s="237">
        <v>721</v>
      </c>
      <c r="B314" s="238" t="s">
        <v>528</v>
      </c>
      <c r="C314" s="239">
        <v>68</v>
      </c>
      <c r="D314" s="238" t="s">
        <v>182</v>
      </c>
      <c r="E314" s="238" t="s">
        <v>167</v>
      </c>
      <c r="F314" s="239">
        <v>95</v>
      </c>
      <c r="G314" s="238" t="s">
        <v>162</v>
      </c>
      <c r="H314" s="239" t="s">
        <v>400</v>
      </c>
      <c r="I314" s="240">
        <v>0.7072476272648835</v>
      </c>
      <c r="J314" s="240">
        <v>0.724</v>
      </c>
      <c r="K314" s="241" t="s">
        <v>207</v>
      </c>
      <c r="L314" s="241" t="s">
        <v>3</v>
      </c>
      <c r="M314" s="242">
        <v>14415.409583414925</v>
      </c>
      <c r="N314" s="243">
        <v>14415.409583414925</v>
      </c>
      <c r="O314" s="244">
        <f t="shared" si="85"/>
        <v>9.636240047396399</v>
      </c>
      <c r="P314" s="244">
        <f t="shared" si="85"/>
        <v>10.92107205371592</v>
      </c>
      <c r="Q314" s="244">
        <f t="shared" si="69"/>
        <v>1.2848320063195207</v>
      </c>
      <c r="R314" s="245">
        <v>135.96548400000003</v>
      </c>
      <c r="S314" s="245">
        <v>139.271079</v>
      </c>
      <c r="T314" s="245">
        <v>143.670079</v>
      </c>
      <c r="U314" s="245">
        <v>143.146079</v>
      </c>
      <c r="V314" s="245">
        <v>142.591079</v>
      </c>
      <c r="W314" s="245">
        <f t="shared" si="70"/>
        <v>126.32924395260363</v>
      </c>
      <c r="X314" s="245">
        <f t="shared" si="71"/>
        <v>128.35000694628405</v>
      </c>
      <c r="Y314" s="245">
        <f t="shared" si="72"/>
        <v>132.74900694628406</v>
      </c>
      <c r="Z314" s="245">
        <f t="shared" si="73"/>
        <v>132.22500694628405</v>
      </c>
      <c r="AA314" s="245">
        <f t="shared" si="74"/>
        <v>131.67000694628408</v>
      </c>
      <c r="AB314" s="130">
        <f t="shared" si="75"/>
        <v>2.020762993680421</v>
      </c>
      <c r="AC314" s="130">
        <f t="shared" si="76"/>
        <v>4.399000000000001</v>
      </c>
      <c r="AD314" s="130">
        <f t="shared" si="77"/>
        <v>-0.5240000000000009</v>
      </c>
      <c r="AE314" s="130">
        <f t="shared" si="78"/>
        <v>-0.5549999999999784</v>
      </c>
      <c r="AF314" s="130">
        <f t="shared" si="79"/>
        <v>2.020762993680421</v>
      </c>
      <c r="AG314" s="130">
        <f t="shared" si="80"/>
        <v>6.419762993680422</v>
      </c>
      <c r="AH314" s="130">
        <f t="shared" si="81"/>
        <v>5.895762993680421</v>
      </c>
      <c r="AI314" s="130">
        <f t="shared" si="82"/>
        <v>5.340762993680443</v>
      </c>
    </row>
    <row r="315" spans="1:35" ht="15">
      <c r="A315" s="237">
        <v>820</v>
      </c>
      <c r="B315" s="238" t="s">
        <v>537</v>
      </c>
      <c r="C315" s="239">
        <v>67</v>
      </c>
      <c r="D315" s="238" t="s">
        <v>199</v>
      </c>
      <c r="E315" s="238" t="s">
        <v>61</v>
      </c>
      <c r="F315" s="239">
        <v>150</v>
      </c>
      <c r="G315" s="238" t="s">
        <v>162</v>
      </c>
      <c r="H315" s="239" t="s">
        <v>163</v>
      </c>
      <c r="I315" s="240">
        <v>0.8510746812386156</v>
      </c>
      <c r="J315" s="240">
        <v>0.335</v>
      </c>
      <c r="K315" s="241" t="s">
        <v>164</v>
      </c>
      <c r="L315" s="241" t="s">
        <v>4</v>
      </c>
      <c r="M315" s="242">
        <v>15182.427630652144</v>
      </c>
      <c r="N315" s="243">
        <v>15182.427630652144</v>
      </c>
      <c r="O315" s="244">
        <f t="shared" si="85"/>
        <v>17.30633864502099</v>
      </c>
      <c r="P315" s="244">
        <f t="shared" si="85"/>
        <v>19.61385046435712</v>
      </c>
      <c r="Q315" s="244">
        <f t="shared" si="69"/>
        <v>2.3075118193361313</v>
      </c>
      <c r="R315" s="245">
        <v>158.969897</v>
      </c>
      <c r="S315" s="245">
        <v>162.06803000000002</v>
      </c>
      <c r="T315" s="245">
        <v>167.57903000000002</v>
      </c>
      <c r="U315" s="245">
        <v>167.22503</v>
      </c>
      <c r="V315" s="245">
        <v>166.15703000000002</v>
      </c>
      <c r="W315" s="245">
        <f t="shared" si="70"/>
        <v>141.66355835497902</v>
      </c>
      <c r="X315" s="245">
        <f t="shared" si="71"/>
        <v>142.4541795356429</v>
      </c>
      <c r="Y315" s="245">
        <f t="shared" si="72"/>
        <v>147.9651795356429</v>
      </c>
      <c r="Z315" s="245">
        <f t="shared" si="73"/>
        <v>147.6111795356429</v>
      </c>
      <c r="AA315" s="245">
        <f t="shared" si="74"/>
        <v>146.5431795356429</v>
      </c>
      <c r="AB315" s="130">
        <f t="shared" si="75"/>
        <v>0.7906211806638908</v>
      </c>
      <c r="AC315" s="130">
        <f t="shared" si="76"/>
        <v>5.510999999999996</v>
      </c>
      <c r="AD315" s="130">
        <f t="shared" si="77"/>
        <v>-0.3540000000000134</v>
      </c>
      <c r="AE315" s="130">
        <f t="shared" si="78"/>
        <v>-1.0679999999999836</v>
      </c>
      <c r="AF315" s="130">
        <f t="shared" si="79"/>
        <v>0.7906211806638908</v>
      </c>
      <c r="AG315" s="130">
        <f t="shared" si="80"/>
        <v>6.301621180663886</v>
      </c>
      <c r="AH315" s="130">
        <f t="shared" si="81"/>
        <v>5.947621180663873</v>
      </c>
      <c r="AI315" s="130">
        <f t="shared" si="82"/>
        <v>4.879621180663889</v>
      </c>
    </row>
    <row r="316" spans="1:35" ht="15">
      <c r="A316" s="237">
        <v>150</v>
      </c>
      <c r="B316" s="238" t="s">
        <v>529</v>
      </c>
      <c r="C316" s="239">
        <v>53</v>
      </c>
      <c r="D316" s="238" t="s">
        <v>272</v>
      </c>
      <c r="E316" s="238" t="s">
        <v>67</v>
      </c>
      <c r="F316" s="239">
        <v>152</v>
      </c>
      <c r="G316" s="238" t="s">
        <v>162</v>
      </c>
      <c r="H316" s="239" t="s">
        <v>163</v>
      </c>
      <c r="I316" s="240">
        <v>0.9250970664365833</v>
      </c>
      <c r="J316" s="240">
        <v>0.726</v>
      </c>
      <c r="K316" s="241" t="s">
        <v>207</v>
      </c>
      <c r="L316" s="241" t="s">
        <v>3</v>
      </c>
      <c r="M316" s="242">
        <v>25686.255379222122</v>
      </c>
      <c r="N316" s="243">
        <v>25686.255379222122</v>
      </c>
      <c r="O316" s="244">
        <f t="shared" si="85"/>
        <v>7.346724444840551</v>
      </c>
      <c r="P316" s="244">
        <f t="shared" si="85"/>
        <v>8.326287704152625</v>
      </c>
      <c r="Q316" s="244">
        <f t="shared" si="69"/>
        <v>0.9795632593120738</v>
      </c>
      <c r="R316" s="245">
        <v>164.878562</v>
      </c>
      <c r="S316" s="245">
        <v>168.68272399999998</v>
      </c>
      <c r="T316" s="245">
        <v>169.130724</v>
      </c>
      <c r="U316" s="245">
        <v>171.84972399999998</v>
      </c>
      <c r="V316" s="245">
        <v>170.84972399999998</v>
      </c>
      <c r="W316" s="245">
        <f t="shared" si="70"/>
        <v>157.53183755515943</v>
      </c>
      <c r="X316" s="245">
        <f t="shared" si="71"/>
        <v>160.35643629584735</v>
      </c>
      <c r="Y316" s="245">
        <f t="shared" si="72"/>
        <v>160.80443629584735</v>
      </c>
      <c r="Z316" s="245">
        <f t="shared" si="73"/>
        <v>163.52343629584735</v>
      </c>
      <c r="AA316" s="245">
        <f t="shared" si="74"/>
        <v>162.52343629584735</v>
      </c>
      <c r="AB316" s="130">
        <f t="shared" si="75"/>
        <v>2.824598740687918</v>
      </c>
      <c r="AC316" s="130">
        <f t="shared" si="76"/>
        <v>0.4480000000000075</v>
      </c>
      <c r="AD316" s="130">
        <f t="shared" si="77"/>
        <v>2.718999999999994</v>
      </c>
      <c r="AE316" s="130">
        <f t="shared" si="78"/>
        <v>-1</v>
      </c>
      <c r="AF316" s="130">
        <f t="shared" si="79"/>
        <v>2.824598740687918</v>
      </c>
      <c r="AG316" s="130">
        <f t="shared" si="80"/>
        <v>3.2725987406879256</v>
      </c>
      <c r="AH316" s="130">
        <f t="shared" si="81"/>
        <v>5.99159874068792</v>
      </c>
      <c r="AI316" s="130">
        <f t="shared" si="82"/>
        <v>4.99159874068792</v>
      </c>
    </row>
    <row r="317" spans="1:35" ht="15">
      <c r="A317" s="237">
        <v>553</v>
      </c>
      <c r="B317" s="238" t="s">
        <v>530</v>
      </c>
      <c r="C317" s="239">
        <v>25</v>
      </c>
      <c r="D317" s="238" t="s">
        <v>469</v>
      </c>
      <c r="E317" s="238" t="s">
        <v>60</v>
      </c>
      <c r="F317" s="239">
        <v>44</v>
      </c>
      <c r="G317" s="238" t="s">
        <v>168</v>
      </c>
      <c r="H317" s="239" t="s">
        <v>163</v>
      </c>
      <c r="I317" s="240">
        <v>0.9449205166418281</v>
      </c>
      <c r="J317" s="240">
        <v>0.592</v>
      </c>
      <c r="K317" s="241" t="s">
        <v>164</v>
      </c>
      <c r="L317" s="241" t="s">
        <v>4</v>
      </c>
      <c r="M317" s="242">
        <v>7929.576119071726</v>
      </c>
      <c r="N317" s="243">
        <v>7868.020773702629</v>
      </c>
      <c r="O317" s="244">
        <f t="shared" si="85"/>
        <v>8.820652035218155</v>
      </c>
      <c r="P317" s="244">
        <f t="shared" si="85"/>
        <v>9.996738973247242</v>
      </c>
      <c r="Q317" s="244">
        <f t="shared" si="69"/>
        <v>1.176086938029087</v>
      </c>
      <c r="R317" s="245">
        <v>161.31000000000003</v>
      </c>
      <c r="S317" s="245">
        <v>164.812</v>
      </c>
      <c r="T317" s="245">
        <v>173.74300000000002</v>
      </c>
      <c r="U317" s="245">
        <v>168.56500000000003</v>
      </c>
      <c r="V317" s="245">
        <v>168.20600000000002</v>
      </c>
      <c r="W317" s="245">
        <f t="shared" si="70"/>
        <v>152.48934796478187</v>
      </c>
      <c r="X317" s="245">
        <f t="shared" si="71"/>
        <v>154.81526102675278</v>
      </c>
      <c r="Y317" s="245">
        <f t="shared" si="72"/>
        <v>163.7462610267528</v>
      </c>
      <c r="Z317" s="245">
        <f t="shared" si="73"/>
        <v>158.5682610267528</v>
      </c>
      <c r="AA317" s="245">
        <f t="shared" si="74"/>
        <v>158.20926102675278</v>
      </c>
      <c r="AB317" s="130">
        <f t="shared" si="75"/>
        <v>2.3259130619709083</v>
      </c>
      <c r="AC317" s="130">
        <f t="shared" si="76"/>
        <v>8.931000000000012</v>
      </c>
      <c r="AD317" s="130">
        <f t="shared" si="77"/>
        <v>-5.177999999999997</v>
      </c>
      <c r="AE317" s="130">
        <f t="shared" si="78"/>
        <v>-0.35900000000000887</v>
      </c>
      <c r="AF317" s="130">
        <f t="shared" si="79"/>
        <v>2.3259130619709083</v>
      </c>
      <c r="AG317" s="130">
        <f t="shared" si="80"/>
        <v>11.25691306197092</v>
      </c>
      <c r="AH317" s="130">
        <f t="shared" si="81"/>
        <v>6.078913061970923</v>
      </c>
      <c r="AI317" s="130">
        <f t="shared" si="82"/>
        <v>5.719913061970914</v>
      </c>
    </row>
    <row r="318" spans="1:35" ht="15">
      <c r="A318" s="237">
        <v>577</v>
      </c>
      <c r="B318" s="238" t="s">
        <v>541</v>
      </c>
      <c r="C318" s="239">
        <v>40</v>
      </c>
      <c r="D318" s="238" t="s">
        <v>61</v>
      </c>
      <c r="E318" s="238" t="s">
        <v>61</v>
      </c>
      <c r="F318" s="239">
        <v>454</v>
      </c>
      <c r="G318" s="238" t="s">
        <v>162</v>
      </c>
      <c r="H318" s="239" t="s">
        <v>163</v>
      </c>
      <c r="I318" s="240">
        <v>0.9222635468573217</v>
      </c>
      <c r="J318" s="240">
        <v>0.581</v>
      </c>
      <c r="K318" s="241" t="s">
        <v>164</v>
      </c>
      <c r="L318" s="241" t="s">
        <v>4</v>
      </c>
      <c r="M318" s="242">
        <v>150924.64574623632</v>
      </c>
      <c r="N318" s="243">
        <v>150924.64574623632</v>
      </c>
      <c r="O318" s="244">
        <f t="shared" si="85"/>
        <v>9.20844927008128</v>
      </c>
      <c r="P318" s="244">
        <f t="shared" si="85"/>
        <v>10.436242506092118</v>
      </c>
      <c r="Q318" s="244">
        <f t="shared" si="69"/>
        <v>1.2277932360108377</v>
      </c>
      <c r="R318" s="245">
        <v>161.41943600000002</v>
      </c>
      <c r="S318" s="245">
        <v>164.708584</v>
      </c>
      <c r="T318" s="245">
        <v>166.25958400000002</v>
      </c>
      <c r="U318" s="245">
        <v>168.733584</v>
      </c>
      <c r="V318" s="245">
        <v>167.774584</v>
      </c>
      <c r="W318" s="245">
        <f t="shared" si="70"/>
        <v>152.21098672991874</v>
      </c>
      <c r="X318" s="245">
        <f t="shared" si="71"/>
        <v>154.27234149390787</v>
      </c>
      <c r="Y318" s="245">
        <f t="shared" si="72"/>
        <v>155.8233414939079</v>
      </c>
      <c r="Z318" s="245">
        <f t="shared" si="73"/>
        <v>158.29734149390788</v>
      </c>
      <c r="AA318" s="245">
        <f t="shared" si="74"/>
        <v>157.33834149390788</v>
      </c>
      <c r="AB318" s="130">
        <f t="shared" si="75"/>
        <v>2.0613547639891294</v>
      </c>
      <c r="AC318" s="130">
        <f t="shared" si="76"/>
        <v>1.5510000000000161</v>
      </c>
      <c r="AD318" s="130">
        <f t="shared" si="77"/>
        <v>2.4739999999999895</v>
      </c>
      <c r="AE318" s="130">
        <f t="shared" si="78"/>
        <v>-0.9590000000000032</v>
      </c>
      <c r="AF318" s="130">
        <f t="shared" si="79"/>
        <v>2.0613547639891294</v>
      </c>
      <c r="AG318" s="130">
        <f t="shared" si="80"/>
        <v>3.6123547639891456</v>
      </c>
      <c r="AH318" s="130">
        <f t="shared" si="81"/>
        <v>6.086354763989135</v>
      </c>
      <c r="AI318" s="130">
        <f t="shared" si="82"/>
        <v>5.127354763989132</v>
      </c>
    </row>
    <row r="319" spans="1:35" ht="15">
      <c r="A319" s="237">
        <v>547</v>
      </c>
      <c r="B319" s="238" t="s">
        <v>531</v>
      </c>
      <c r="C319" s="239">
        <v>38</v>
      </c>
      <c r="D319" s="238" t="s">
        <v>303</v>
      </c>
      <c r="E319" s="238" t="s">
        <v>167</v>
      </c>
      <c r="F319" s="239">
        <v>75</v>
      </c>
      <c r="G319" s="238" t="s">
        <v>162</v>
      </c>
      <c r="H319" s="239" t="s">
        <v>163</v>
      </c>
      <c r="I319" s="240">
        <v>0.9216393442622951</v>
      </c>
      <c r="J319" s="240">
        <v>0.76</v>
      </c>
      <c r="K319" s="241" t="s">
        <v>207</v>
      </c>
      <c r="L319" s="241" t="s">
        <v>4</v>
      </c>
      <c r="M319" s="242">
        <v>16585.479016170884</v>
      </c>
      <c r="N319" s="243">
        <v>16456.730029639708</v>
      </c>
      <c r="O319" s="244">
        <f t="shared" si="85"/>
        <v>7.044384890778313</v>
      </c>
      <c r="P319" s="244">
        <f t="shared" si="85"/>
        <v>7.983636209548755</v>
      </c>
      <c r="Q319" s="244">
        <f t="shared" si="69"/>
        <v>0.9392513187704417</v>
      </c>
      <c r="R319" s="245">
        <v>140.267</v>
      </c>
      <c r="S319" s="245">
        <v>143.46599999999998</v>
      </c>
      <c r="T319" s="245">
        <v>150.83599999999998</v>
      </c>
      <c r="U319" s="245">
        <v>147.32099999999997</v>
      </c>
      <c r="V319" s="245">
        <v>146.522</v>
      </c>
      <c r="W319" s="245">
        <f t="shared" si="70"/>
        <v>133.2226151092217</v>
      </c>
      <c r="X319" s="245">
        <f t="shared" si="71"/>
        <v>135.48236379045122</v>
      </c>
      <c r="Y319" s="245">
        <f t="shared" si="72"/>
        <v>142.85236379045122</v>
      </c>
      <c r="Z319" s="245">
        <f t="shared" si="73"/>
        <v>139.3373637904512</v>
      </c>
      <c r="AA319" s="245">
        <f t="shared" si="74"/>
        <v>138.53836379045123</v>
      </c>
      <c r="AB319" s="130">
        <f t="shared" si="75"/>
        <v>2.2597486812295244</v>
      </c>
      <c r="AC319" s="130">
        <f t="shared" si="76"/>
        <v>7.3700000000000045</v>
      </c>
      <c r="AD319" s="130">
        <f t="shared" si="77"/>
        <v>-3.515000000000015</v>
      </c>
      <c r="AE319" s="130">
        <f t="shared" si="78"/>
        <v>-0.7989999999999782</v>
      </c>
      <c r="AF319" s="130">
        <f t="shared" si="79"/>
        <v>2.2597486812295244</v>
      </c>
      <c r="AG319" s="130">
        <f t="shared" si="80"/>
        <v>9.629748681229529</v>
      </c>
      <c r="AH319" s="130">
        <f t="shared" si="81"/>
        <v>6.114748681229514</v>
      </c>
      <c r="AI319" s="130">
        <f t="shared" si="82"/>
        <v>5.315748681229536</v>
      </c>
    </row>
    <row r="320" spans="1:35" ht="15">
      <c r="A320" s="237">
        <v>214</v>
      </c>
      <c r="B320" s="238" t="s">
        <v>526</v>
      </c>
      <c r="C320" s="239">
        <v>9</v>
      </c>
      <c r="D320" s="238" t="s">
        <v>260</v>
      </c>
      <c r="E320" s="238" t="s">
        <v>69</v>
      </c>
      <c r="F320" s="239">
        <v>135</v>
      </c>
      <c r="G320" s="238" t="s">
        <v>162</v>
      </c>
      <c r="H320" s="239" t="s">
        <v>163</v>
      </c>
      <c r="I320" s="240">
        <v>0.8439789516292249</v>
      </c>
      <c r="J320" s="240">
        <v>0.571</v>
      </c>
      <c r="K320" s="241" t="s">
        <v>164</v>
      </c>
      <c r="L320" s="241" t="s">
        <v>3</v>
      </c>
      <c r="M320" s="242">
        <v>15323.475231468225</v>
      </c>
      <c r="N320" s="243">
        <v>15323.475231468225</v>
      </c>
      <c r="O320" s="244">
        <f t="shared" si="85"/>
        <v>10.238821023256724</v>
      </c>
      <c r="P320" s="244">
        <f t="shared" si="85"/>
        <v>11.603997159690953</v>
      </c>
      <c r="Q320" s="244">
        <f t="shared" si="69"/>
        <v>1.3651761364342292</v>
      </c>
      <c r="R320" s="245">
        <v>154.281983</v>
      </c>
      <c r="S320" s="245">
        <v>158.17575300000001</v>
      </c>
      <c r="T320" s="245">
        <v>164.27175300000002</v>
      </c>
      <c r="U320" s="245">
        <v>161.76675300000002</v>
      </c>
      <c r="V320" s="245">
        <v>161.192753</v>
      </c>
      <c r="W320" s="245">
        <f t="shared" si="70"/>
        <v>144.04316197674328</v>
      </c>
      <c r="X320" s="245">
        <f t="shared" si="71"/>
        <v>146.57175584030907</v>
      </c>
      <c r="Y320" s="245">
        <f t="shared" si="72"/>
        <v>152.66775584030907</v>
      </c>
      <c r="Z320" s="245">
        <f t="shared" si="73"/>
        <v>150.16275584030907</v>
      </c>
      <c r="AA320" s="245">
        <f t="shared" si="74"/>
        <v>149.58875584030906</v>
      </c>
      <c r="AB320" s="130">
        <f t="shared" si="75"/>
        <v>2.5285938635657885</v>
      </c>
      <c r="AC320" s="130">
        <f t="shared" si="76"/>
        <v>6.096000000000004</v>
      </c>
      <c r="AD320" s="130">
        <f t="shared" si="77"/>
        <v>-2.5049999999999955</v>
      </c>
      <c r="AE320" s="130">
        <f t="shared" si="78"/>
        <v>-0.5740000000000123</v>
      </c>
      <c r="AF320" s="130">
        <f t="shared" si="79"/>
        <v>2.5285938635657885</v>
      </c>
      <c r="AG320" s="130">
        <f t="shared" si="80"/>
        <v>8.624593863565792</v>
      </c>
      <c r="AH320" s="130">
        <f t="shared" si="81"/>
        <v>6.119593863565797</v>
      </c>
      <c r="AI320" s="130">
        <f t="shared" si="82"/>
        <v>5.545593863565784</v>
      </c>
    </row>
    <row r="321" spans="1:35" ht="15">
      <c r="A321" s="237">
        <v>151</v>
      </c>
      <c r="B321" s="238" t="s">
        <v>542</v>
      </c>
      <c r="C321" s="239">
        <v>40</v>
      </c>
      <c r="D321" s="238" t="s">
        <v>61</v>
      </c>
      <c r="E321" s="238" t="s">
        <v>61</v>
      </c>
      <c r="F321" s="239">
        <v>196</v>
      </c>
      <c r="G321" s="238" t="s">
        <v>162</v>
      </c>
      <c r="H321" s="239" t="s">
        <v>163</v>
      </c>
      <c r="I321" s="240">
        <v>0.8784710605553697</v>
      </c>
      <c r="J321" s="240">
        <v>0.68</v>
      </c>
      <c r="K321" s="241" t="s">
        <v>164</v>
      </c>
      <c r="L321" s="241" t="s">
        <v>3</v>
      </c>
      <c r="M321" s="242">
        <v>31281.62741172983</v>
      </c>
      <c r="N321" s="243">
        <v>31281.62741172983</v>
      </c>
      <c r="O321" s="244">
        <f t="shared" si="85"/>
        <v>8.260023894101906</v>
      </c>
      <c r="P321" s="244">
        <f t="shared" si="85"/>
        <v>9.361360413315493</v>
      </c>
      <c r="Q321" s="244">
        <f t="shared" si="69"/>
        <v>1.1013365192135876</v>
      </c>
      <c r="R321" s="245">
        <v>159.85541800000004</v>
      </c>
      <c r="S321" s="245">
        <v>163.10477600000002</v>
      </c>
      <c r="T321" s="245">
        <v>167.93377600000002</v>
      </c>
      <c r="U321" s="245">
        <v>167.08377600000003</v>
      </c>
      <c r="V321" s="245">
        <v>166.138776</v>
      </c>
      <c r="W321" s="245">
        <f t="shared" si="70"/>
        <v>151.59539410589815</v>
      </c>
      <c r="X321" s="245">
        <f t="shared" si="71"/>
        <v>153.74341558668453</v>
      </c>
      <c r="Y321" s="245">
        <f t="shared" si="72"/>
        <v>158.57241558668454</v>
      </c>
      <c r="Z321" s="245">
        <f t="shared" si="73"/>
        <v>157.72241558668455</v>
      </c>
      <c r="AA321" s="245">
        <f t="shared" si="74"/>
        <v>156.77741558668453</v>
      </c>
      <c r="AB321" s="130">
        <f t="shared" si="75"/>
        <v>2.148021480786383</v>
      </c>
      <c r="AC321" s="130">
        <f t="shared" si="76"/>
        <v>4.829000000000008</v>
      </c>
      <c r="AD321" s="130">
        <f t="shared" si="77"/>
        <v>-0.8499999999999943</v>
      </c>
      <c r="AE321" s="130">
        <f t="shared" si="78"/>
        <v>-0.9450000000000216</v>
      </c>
      <c r="AF321" s="130">
        <f t="shared" si="79"/>
        <v>2.148021480786383</v>
      </c>
      <c r="AG321" s="130">
        <f t="shared" si="80"/>
        <v>6.977021480786391</v>
      </c>
      <c r="AH321" s="130">
        <f t="shared" si="81"/>
        <v>6.1270214807863965</v>
      </c>
      <c r="AI321" s="130">
        <f t="shared" si="82"/>
        <v>5.182021480786375</v>
      </c>
    </row>
    <row r="322" spans="1:35" ht="15">
      <c r="A322" s="237">
        <v>804</v>
      </c>
      <c r="B322" s="238" t="s">
        <v>534</v>
      </c>
      <c r="C322" s="239">
        <v>5</v>
      </c>
      <c r="D322" s="238" t="s">
        <v>195</v>
      </c>
      <c r="E322" s="238" t="s">
        <v>59</v>
      </c>
      <c r="F322" s="239">
        <v>133</v>
      </c>
      <c r="G322" s="238" t="s">
        <v>162</v>
      </c>
      <c r="H322" s="239" t="s">
        <v>163</v>
      </c>
      <c r="I322" s="240">
        <v>0.8864990344714244</v>
      </c>
      <c r="J322" s="240">
        <v>0.632</v>
      </c>
      <c r="K322" s="241" t="s">
        <v>164</v>
      </c>
      <c r="L322" s="241" t="s">
        <v>3</v>
      </c>
      <c r="M322" s="242">
        <v>24268.68602888927</v>
      </c>
      <c r="N322" s="243">
        <v>24268.68602888927</v>
      </c>
      <c r="O322" s="244">
        <f t="shared" si="85"/>
        <v>8.80688509856158</v>
      </c>
      <c r="P322" s="244">
        <f t="shared" si="85"/>
        <v>9.981136445036457</v>
      </c>
      <c r="Q322" s="244">
        <f t="shared" si="69"/>
        <v>1.1742513464748772</v>
      </c>
      <c r="R322" s="245">
        <v>151.12800000000001</v>
      </c>
      <c r="S322" s="245">
        <v>154.51698000000002</v>
      </c>
      <c r="T322" s="245">
        <v>159.38098000000002</v>
      </c>
      <c r="U322" s="245">
        <v>158.45198000000002</v>
      </c>
      <c r="V322" s="245">
        <v>157.41398</v>
      </c>
      <c r="W322" s="245">
        <f t="shared" si="70"/>
        <v>142.32111490143842</v>
      </c>
      <c r="X322" s="245">
        <f t="shared" si="71"/>
        <v>144.53584355496355</v>
      </c>
      <c r="Y322" s="245">
        <f t="shared" si="72"/>
        <v>149.39984355496355</v>
      </c>
      <c r="Z322" s="245">
        <f t="shared" si="73"/>
        <v>148.47084355496355</v>
      </c>
      <c r="AA322" s="245">
        <f t="shared" si="74"/>
        <v>147.43284355496354</v>
      </c>
      <c r="AB322" s="130">
        <f t="shared" si="75"/>
        <v>2.2147286535251283</v>
      </c>
      <c r="AC322" s="130">
        <f t="shared" si="76"/>
        <v>4.864000000000004</v>
      </c>
      <c r="AD322" s="130">
        <f t="shared" si="77"/>
        <v>-0.929000000000002</v>
      </c>
      <c r="AE322" s="130">
        <f t="shared" si="78"/>
        <v>-1.038000000000011</v>
      </c>
      <c r="AF322" s="130">
        <f t="shared" si="79"/>
        <v>2.2147286535251283</v>
      </c>
      <c r="AG322" s="130">
        <f t="shared" si="80"/>
        <v>7.078728653525133</v>
      </c>
      <c r="AH322" s="130">
        <f t="shared" si="81"/>
        <v>6.1497286535251305</v>
      </c>
      <c r="AI322" s="130">
        <f t="shared" si="82"/>
        <v>5.11172865352512</v>
      </c>
    </row>
    <row r="323" spans="1:35" ht="15">
      <c r="A323" s="246">
        <v>780</v>
      </c>
      <c r="B323" s="238" t="s">
        <v>532</v>
      </c>
      <c r="C323" s="239">
        <v>54</v>
      </c>
      <c r="D323" s="238" t="s">
        <v>319</v>
      </c>
      <c r="E323" s="238" t="s">
        <v>167</v>
      </c>
      <c r="F323" s="239">
        <v>50</v>
      </c>
      <c r="G323" s="238" t="s">
        <v>162</v>
      </c>
      <c r="H323" s="239" t="s">
        <v>163</v>
      </c>
      <c r="I323" s="240">
        <v>0.9743715846994535</v>
      </c>
      <c r="J323" s="240">
        <v>0.862</v>
      </c>
      <c r="K323" s="241" t="s">
        <v>290</v>
      </c>
      <c r="L323" s="241" t="s">
        <v>5</v>
      </c>
      <c r="M323" s="242">
        <v>13339.832480736099</v>
      </c>
      <c r="N323" s="243">
        <v>13236.278648452095</v>
      </c>
      <c r="O323" s="244">
        <f t="shared" si="85"/>
        <v>5.874701429910119</v>
      </c>
      <c r="P323" s="244">
        <f t="shared" si="85"/>
        <v>6.657994953898134</v>
      </c>
      <c r="Q323" s="244">
        <f t="shared" si="69"/>
        <v>0.7832935239880152</v>
      </c>
      <c r="R323" s="245">
        <v>150.25900000000001</v>
      </c>
      <c r="S323" s="245">
        <v>153.741</v>
      </c>
      <c r="T323" s="245">
        <v>155.632</v>
      </c>
      <c r="U323" s="245">
        <v>157.20900000000003</v>
      </c>
      <c r="V323" s="245">
        <v>156.018</v>
      </c>
      <c r="W323" s="245">
        <f t="shared" si="70"/>
        <v>144.3842985700899</v>
      </c>
      <c r="X323" s="245">
        <f t="shared" si="71"/>
        <v>147.08300504610187</v>
      </c>
      <c r="Y323" s="245">
        <f t="shared" si="72"/>
        <v>148.97400504610187</v>
      </c>
      <c r="Z323" s="245">
        <f t="shared" si="73"/>
        <v>150.5510050461019</v>
      </c>
      <c r="AA323" s="245">
        <f t="shared" si="74"/>
        <v>149.36000504610186</v>
      </c>
      <c r="AB323" s="130">
        <f t="shared" si="75"/>
        <v>2.698706476011978</v>
      </c>
      <c r="AC323" s="130">
        <f t="shared" si="76"/>
        <v>1.8909999999999911</v>
      </c>
      <c r="AD323" s="130">
        <f t="shared" si="77"/>
        <v>1.5770000000000266</v>
      </c>
      <c r="AE323" s="130">
        <f t="shared" si="78"/>
        <v>-1.191000000000031</v>
      </c>
      <c r="AF323" s="130">
        <f t="shared" si="79"/>
        <v>2.698706476011978</v>
      </c>
      <c r="AG323" s="130">
        <f t="shared" si="80"/>
        <v>4.589706476011969</v>
      </c>
      <c r="AH323" s="130">
        <f t="shared" si="81"/>
        <v>6.166706476011996</v>
      </c>
      <c r="AI323" s="130">
        <f t="shared" si="82"/>
        <v>4.975706476011965</v>
      </c>
    </row>
    <row r="324" spans="1:35" ht="15">
      <c r="A324" s="237">
        <v>585</v>
      </c>
      <c r="B324" s="238" t="s">
        <v>536</v>
      </c>
      <c r="C324" s="239">
        <v>13</v>
      </c>
      <c r="D324" s="238" t="s">
        <v>211</v>
      </c>
      <c r="E324" s="238" t="s">
        <v>60</v>
      </c>
      <c r="F324" s="239">
        <v>98</v>
      </c>
      <c r="G324" s="238" t="s">
        <v>162</v>
      </c>
      <c r="H324" s="239" t="s">
        <v>163</v>
      </c>
      <c r="I324" s="240">
        <v>0.8535304632802025</v>
      </c>
      <c r="J324" s="240">
        <v>0.431</v>
      </c>
      <c r="K324" s="241" t="s">
        <v>164</v>
      </c>
      <c r="L324" s="241" t="s">
        <v>4</v>
      </c>
      <c r="M324" s="242">
        <v>5573.115207886955</v>
      </c>
      <c r="N324" s="243">
        <v>5573.115207886955</v>
      </c>
      <c r="O324" s="244">
        <f t="shared" si="85"/>
        <v>13.412859618154036</v>
      </c>
      <c r="P324" s="244">
        <f t="shared" si="85"/>
        <v>15.201240900574575</v>
      </c>
      <c r="Q324" s="244">
        <f t="shared" si="69"/>
        <v>1.7883812824205396</v>
      </c>
      <c r="R324" s="245">
        <v>150.192</v>
      </c>
      <c r="S324" s="245">
        <v>153.536</v>
      </c>
      <c r="T324" s="245">
        <v>156.369</v>
      </c>
      <c r="U324" s="245">
        <v>158.276</v>
      </c>
      <c r="V324" s="245">
        <v>157.142</v>
      </c>
      <c r="W324" s="245">
        <f t="shared" si="70"/>
        <v>136.77914038184596</v>
      </c>
      <c r="X324" s="245">
        <f t="shared" si="71"/>
        <v>138.3347590994254</v>
      </c>
      <c r="Y324" s="245">
        <f t="shared" si="72"/>
        <v>141.16775909942544</v>
      </c>
      <c r="Z324" s="245">
        <f t="shared" si="73"/>
        <v>143.07475909942542</v>
      </c>
      <c r="AA324" s="245">
        <f t="shared" si="74"/>
        <v>141.9407590994254</v>
      </c>
      <c r="AB324" s="130">
        <f t="shared" si="75"/>
        <v>1.5556187175794491</v>
      </c>
      <c r="AC324" s="130">
        <f t="shared" si="76"/>
        <v>2.833000000000027</v>
      </c>
      <c r="AD324" s="130">
        <f t="shared" si="77"/>
        <v>1.9069999999999823</v>
      </c>
      <c r="AE324" s="130">
        <f t="shared" si="78"/>
        <v>-1.1340000000000146</v>
      </c>
      <c r="AF324" s="130">
        <f t="shared" si="79"/>
        <v>1.5556187175794491</v>
      </c>
      <c r="AG324" s="130">
        <f t="shared" si="80"/>
        <v>4.388618717579476</v>
      </c>
      <c r="AH324" s="130">
        <f t="shared" si="81"/>
        <v>6.295618717579458</v>
      </c>
      <c r="AI324" s="130">
        <f t="shared" si="82"/>
        <v>5.161618717579444</v>
      </c>
    </row>
    <row r="325" spans="1:35" ht="15">
      <c r="A325" s="237">
        <v>174</v>
      </c>
      <c r="B325" s="238" t="s">
        <v>538</v>
      </c>
      <c r="C325" s="239">
        <v>7</v>
      </c>
      <c r="D325" s="238" t="s">
        <v>539</v>
      </c>
      <c r="E325" s="238" t="s">
        <v>167</v>
      </c>
      <c r="F325" s="239">
        <v>50</v>
      </c>
      <c r="G325" s="238" t="s">
        <v>162</v>
      </c>
      <c r="H325" s="239" t="s">
        <v>163</v>
      </c>
      <c r="I325" s="240">
        <v>1.0526775956284153</v>
      </c>
      <c r="J325" s="240">
        <v>0.624</v>
      </c>
      <c r="K325" s="241" t="s">
        <v>164</v>
      </c>
      <c r="L325" s="241" t="s">
        <v>4</v>
      </c>
      <c r="M325" s="242">
        <v>11840.751789605449</v>
      </c>
      <c r="N325" s="243">
        <v>11748.834951316212</v>
      </c>
      <c r="O325" s="244">
        <f t="shared" si="85"/>
        <v>7.511690850841324</v>
      </c>
      <c r="P325" s="244">
        <f t="shared" si="85"/>
        <v>8.513249630953501</v>
      </c>
      <c r="Q325" s="244">
        <f t="shared" si="69"/>
        <v>1.0015587801121768</v>
      </c>
      <c r="R325" s="245">
        <v>143.56900000000002</v>
      </c>
      <c r="S325" s="245">
        <v>146.94700000000003</v>
      </c>
      <c r="T325" s="245">
        <v>152.32500000000002</v>
      </c>
      <c r="U325" s="245">
        <v>151.026</v>
      </c>
      <c r="V325" s="245">
        <v>150.174</v>
      </c>
      <c r="W325" s="245">
        <f t="shared" si="70"/>
        <v>136.0573091491587</v>
      </c>
      <c r="X325" s="245">
        <f t="shared" si="71"/>
        <v>138.43375036904652</v>
      </c>
      <c r="Y325" s="245">
        <f t="shared" si="72"/>
        <v>143.8117503690465</v>
      </c>
      <c r="Z325" s="245">
        <f t="shared" si="73"/>
        <v>142.5127503690465</v>
      </c>
      <c r="AA325" s="245">
        <f t="shared" si="74"/>
        <v>141.6607503690465</v>
      </c>
      <c r="AB325" s="130">
        <f t="shared" si="75"/>
        <v>2.3764412198878233</v>
      </c>
      <c r="AC325" s="130">
        <f t="shared" si="76"/>
        <v>5.377999999999986</v>
      </c>
      <c r="AD325" s="130">
        <f t="shared" si="77"/>
        <v>-1.2990000000000066</v>
      </c>
      <c r="AE325" s="130">
        <f t="shared" si="78"/>
        <v>-0.8520000000000039</v>
      </c>
      <c r="AF325" s="130">
        <f t="shared" si="79"/>
        <v>2.3764412198878233</v>
      </c>
      <c r="AG325" s="130">
        <f t="shared" si="80"/>
        <v>7.754441219887809</v>
      </c>
      <c r="AH325" s="130">
        <f t="shared" si="81"/>
        <v>6.455441219887803</v>
      </c>
      <c r="AI325" s="130">
        <f t="shared" si="82"/>
        <v>5.603441219887799</v>
      </c>
    </row>
    <row r="326" spans="1:35" ht="15">
      <c r="A326" s="237">
        <v>540</v>
      </c>
      <c r="B326" s="238" t="s">
        <v>548</v>
      </c>
      <c r="C326" s="239">
        <v>37</v>
      </c>
      <c r="D326" s="238" t="s">
        <v>265</v>
      </c>
      <c r="E326" s="238" t="s">
        <v>68</v>
      </c>
      <c r="F326" s="239">
        <v>90</v>
      </c>
      <c r="G326" s="238" t="s">
        <v>162</v>
      </c>
      <c r="H326" s="239" t="s">
        <v>163</v>
      </c>
      <c r="I326" s="240">
        <v>0.9880085003035822</v>
      </c>
      <c r="J326" s="240">
        <v>0.551</v>
      </c>
      <c r="K326" s="241" t="s">
        <v>164</v>
      </c>
      <c r="L326" s="241" t="s">
        <v>3</v>
      </c>
      <c r="M326" s="242">
        <v>15535.052959898578</v>
      </c>
      <c r="N326" s="243">
        <v>15414.458171991339</v>
      </c>
      <c r="O326" s="244">
        <f aca="true" t="shared" si="86" ref="O326:P345">O$3/30.4/$I326/$J326</f>
        <v>9.063697353676265</v>
      </c>
      <c r="P326" s="244">
        <f t="shared" si="86"/>
        <v>10.272190334166432</v>
      </c>
      <c r="Q326" s="244">
        <f aca="true" t="shared" si="87" ref="Q326:Q378">P326-O326</f>
        <v>1.208492980490167</v>
      </c>
      <c r="R326" s="245">
        <v>147.812664</v>
      </c>
      <c r="S326" s="245">
        <v>151.115106</v>
      </c>
      <c r="T326" s="245">
        <v>155.018106</v>
      </c>
      <c r="U326" s="245">
        <v>155.599106</v>
      </c>
      <c r="V326" s="245">
        <v>154.352106</v>
      </c>
      <c r="W326" s="245">
        <f aca="true" t="shared" si="88" ref="W326:W378">R326-O326</f>
        <v>138.74896664632374</v>
      </c>
      <c r="X326" s="245">
        <f aca="true" t="shared" si="89" ref="X326:X378">S326-$P326</f>
        <v>140.84291566583357</v>
      </c>
      <c r="Y326" s="245">
        <f aca="true" t="shared" si="90" ref="Y326:Y378">T326-$P326</f>
        <v>144.74591566583356</v>
      </c>
      <c r="Z326" s="245">
        <f aca="true" t="shared" si="91" ref="Z326:Z378">U326-$P326</f>
        <v>145.32691566583358</v>
      </c>
      <c r="AA326" s="245">
        <f aca="true" t="shared" si="92" ref="AA326:AA378">V326-$P326</f>
        <v>144.07991566583357</v>
      </c>
      <c r="AB326" s="130">
        <f aca="true" t="shared" si="93" ref="AB326:AB378">X326-W326</f>
        <v>2.093949019509836</v>
      </c>
      <c r="AC326" s="130">
        <f aca="true" t="shared" si="94" ref="AC326:AC378">Y326-X326</f>
        <v>3.9029999999999916</v>
      </c>
      <c r="AD326" s="130">
        <f aca="true" t="shared" si="95" ref="AD326:AD378">Z326-Y326</f>
        <v>0.5810000000000173</v>
      </c>
      <c r="AE326" s="130">
        <f aca="true" t="shared" si="96" ref="AE326:AE378">AA326-Z326</f>
        <v>-1.247000000000014</v>
      </c>
      <c r="AF326" s="130">
        <f aca="true" t="shared" si="97" ref="AF326:AF378">X326-$W326</f>
        <v>2.093949019509836</v>
      </c>
      <c r="AG326" s="130">
        <f aca="true" t="shared" si="98" ref="AG326:AG378">Y326-$W326</f>
        <v>5.996949019509827</v>
      </c>
      <c r="AH326" s="130">
        <f aca="true" t="shared" si="99" ref="AH326:AH378">Z326-$W326</f>
        <v>6.577949019509845</v>
      </c>
      <c r="AI326" s="130">
        <f aca="true" t="shared" si="100" ref="AI326:AI378">AA326-$W326</f>
        <v>5.330949019509831</v>
      </c>
    </row>
    <row r="327" spans="1:35" ht="15">
      <c r="A327" s="237">
        <v>943</v>
      </c>
      <c r="B327" s="238" t="s">
        <v>544</v>
      </c>
      <c r="C327" s="239">
        <v>69</v>
      </c>
      <c r="D327" s="238" t="s">
        <v>545</v>
      </c>
      <c r="E327" s="238" t="s">
        <v>167</v>
      </c>
      <c r="F327" s="239">
        <v>78</v>
      </c>
      <c r="G327" s="238" t="s">
        <v>162</v>
      </c>
      <c r="H327" s="239" t="s">
        <v>163</v>
      </c>
      <c r="I327" s="240">
        <v>0.575136612021858</v>
      </c>
      <c r="J327" s="240">
        <v>0.701</v>
      </c>
      <c r="K327" s="241" t="s">
        <v>207</v>
      </c>
      <c r="L327" s="241" t="s">
        <v>4</v>
      </c>
      <c r="M327" s="242">
        <v>9761.877133810673</v>
      </c>
      <c r="N327" s="243">
        <v>9761.877133810673</v>
      </c>
      <c r="O327" s="244">
        <f t="shared" si="86"/>
        <v>12.238512695684678</v>
      </c>
      <c r="P327" s="244">
        <f t="shared" si="86"/>
        <v>13.870314388442635</v>
      </c>
      <c r="Q327" s="244">
        <f t="shared" si="87"/>
        <v>1.631801692757957</v>
      </c>
      <c r="R327" s="245">
        <v>153.222975</v>
      </c>
      <c r="S327" s="245">
        <v>156.533185</v>
      </c>
      <c r="T327" s="245">
        <v>166.65918499999998</v>
      </c>
      <c r="U327" s="245">
        <v>161.436185</v>
      </c>
      <c r="V327" s="245">
        <v>160.47218499999997</v>
      </c>
      <c r="W327" s="245">
        <f t="shared" si="88"/>
        <v>140.98446230431531</v>
      </c>
      <c r="X327" s="245">
        <f t="shared" si="89"/>
        <v>142.66287061155737</v>
      </c>
      <c r="Y327" s="245">
        <f t="shared" si="90"/>
        <v>152.78887061155734</v>
      </c>
      <c r="Z327" s="245">
        <f t="shared" si="91"/>
        <v>147.56587061155736</v>
      </c>
      <c r="AA327" s="245">
        <f t="shared" si="92"/>
        <v>146.60187061155733</v>
      </c>
      <c r="AB327" s="130">
        <f t="shared" si="93"/>
        <v>1.6784083072420515</v>
      </c>
      <c r="AC327" s="130">
        <f t="shared" si="94"/>
        <v>10.125999999999976</v>
      </c>
      <c r="AD327" s="130">
        <f t="shared" si="95"/>
        <v>-5.222999999999985</v>
      </c>
      <c r="AE327" s="130">
        <f t="shared" si="96"/>
        <v>-0.9640000000000271</v>
      </c>
      <c r="AF327" s="130">
        <f t="shared" si="97"/>
        <v>1.6784083072420515</v>
      </c>
      <c r="AG327" s="130">
        <f t="shared" si="98"/>
        <v>11.804408307242028</v>
      </c>
      <c r="AH327" s="130">
        <f t="shared" si="99"/>
        <v>6.581408307242043</v>
      </c>
      <c r="AI327" s="130">
        <f t="shared" si="100"/>
        <v>5.617408307242016</v>
      </c>
    </row>
    <row r="328" spans="1:35" ht="15">
      <c r="A328" s="237">
        <v>945</v>
      </c>
      <c r="B328" s="238" t="s">
        <v>551</v>
      </c>
      <c r="C328" s="239">
        <v>40</v>
      </c>
      <c r="D328" s="238" t="s">
        <v>61</v>
      </c>
      <c r="E328" s="238" t="s">
        <v>61</v>
      </c>
      <c r="F328" s="239">
        <v>135</v>
      </c>
      <c r="G328" s="238" t="s">
        <v>162</v>
      </c>
      <c r="H328" s="239" t="s">
        <v>163</v>
      </c>
      <c r="I328" s="240">
        <v>0.9435134588140053</v>
      </c>
      <c r="J328" s="240">
        <v>0.331</v>
      </c>
      <c r="K328" s="241" t="s">
        <v>164</v>
      </c>
      <c r="L328" s="241" t="s">
        <v>3</v>
      </c>
      <c r="M328" s="242">
        <v>13425.938368785111</v>
      </c>
      <c r="N328" s="243">
        <v>13321.7161177108</v>
      </c>
      <c r="O328" s="244">
        <f t="shared" si="86"/>
        <v>15.79943593044206</v>
      </c>
      <c r="P328" s="244">
        <f t="shared" si="86"/>
        <v>17.906027387834335</v>
      </c>
      <c r="Q328" s="244">
        <f t="shared" si="87"/>
        <v>2.106591457392275</v>
      </c>
      <c r="R328" s="245">
        <v>176.17518</v>
      </c>
      <c r="S328" s="245">
        <v>179.70500700000002</v>
      </c>
      <c r="T328" s="245">
        <v>182.478007</v>
      </c>
      <c r="U328" s="245">
        <v>185.006007</v>
      </c>
      <c r="V328" s="245">
        <v>183.719007</v>
      </c>
      <c r="W328" s="245">
        <f t="shared" si="88"/>
        <v>160.37574406955795</v>
      </c>
      <c r="X328" s="245">
        <f t="shared" si="89"/>
        <v>161.79897961216568</v>
      </c>
      <c r="Y328" s="245">
        <f t="shared" si="90"/>
        <v>164.57197961216565</v>
      </c>
      <c r="Z328" s="245">
        <f t="shared" si="91"/>
        <v>167.09997961216567</v>
      </c>
      <c r="AA328" s="245">
        <f t="shared" si="92"/>
        <v>165.81297961216566</v>
      </c>
      <c r="AB328" s="130">
        <f t="shared" si="93"/>
        <v>1.4232355426077277</v>
      </c>
      <c r="AC328" s="130">
        <f t="shared" si="94"/>
        <v>2.7729999999999677</v>
      </c>
      <c r="AD328" s="130">
        <f t="shared" si="95"/>
        <v>2.52800000000002</v>
      </c>
      <c r="AE328" s="130">
        <f t="shared" si="96"/>
        <v>-1.2870000000000061</v>
      </c>
      <c r="AF328" s="130">
        <f t="shared" si="97"/>
        <v>1.4232355426077277</v>
      </c>
      <c r="AG328" s="130">
        <f t="shared" si="98"/>
        <v>4.196235542607695</v>
      </c>
      <c r="AH328" s="130">
        <f t="shared" si="99"/>
        <v>6.724235542607715</v>
      </c>
      <c r="AI328" s="130">
        <f t="shared" si="100"/>
        <v>5.437235542607709</v>
      </c>
    </row>
    <row r="329" spans="1:35" ht="15">
      <c r="A329" s="237">
        <v>530</v>
      </c>
      <c r="B329" s="238" t="s">
        <v>546</v>
      </c>
      <c r="C329" s="239">
        <v>18</v>
      </c>
      <c r="D329" s="238" t="s">
        <v>69</v>
      </c>
      <c r="E329" s="238" t="s">
        <v>69</v>
      </c>
      <c r="F329" s="239">
        <v>115</v>
      </c>
      <c r="G329" s="238" t="s">
        <v>162</v>
      </c>
      <c r="H329" s="239" t="s">
        <v>163</v>
      </c>
      <c r="I329" s="240">
        <v>0.8454977429318128</v>
      </c>
      <c r="J329" s="240">
        <v>0.51</v>
      </c>
      <c r="K329" s="241" t="s">
        <v>164</v>
      </c>
      <c r="L329" s="241" t="s">
        <v>4</v>
      </c>
      <c r="M329" s="242">
        <v>14219.645695502604</v>
      </c>
      <c r="N329" s="243">
        <v>14219.645695502604</v>
      </c>
      <c r="O329" s="244">
        <f t="shared" si="86"/>
        <v>11.442872179730292</v>
      </c>
      <c r="P329" s="244">
        <f t="shared" si="86"/>
        <v>12.968588470360997</v>
      </c>
      <c r="Q329" s="244">
        <f t="shared" si="87"/>
        <v>1.5257162906307045</v>
      </c>
      <c r="R329" s="245">
        <v>142.506</v>
      </c>
      <c r="S329" s="245">
        <v>146.05900000000003</v>
      </c>
      <c r="T329" s="245">
        <v>147.15500000000003</v>
      </c>
      <c r="U329" s="245">
        <v>150.919</v>
      </c>
      <c r="V329" s="245">
        <v>149.787</v>
      </c>
      <c r="W329" s="245">
        <f t="shared" si="88"/>
        <v>131.0631278202697</v>
      </c>
      <c r="X329" s="245">
        <f t="shared" si="89"/>
        <v>133.09041152963903</v>
      </c>
      <c r="Y329" s="245">
        <f t="shared" si="90"/>
        <v>134.18641152963903</v>
      </c>
      <c r="Z329" s="245">
        <f t="shared" si="91"/>
        <v>137.950411529639</v>
      </c>
      <c r="AA329" s="245">
        <f t="shared" si="92"/>
        <v>136.818411529639</v>
      </c>
      <c r="AB329" s="130">
        <f t="shared" si="93"/>
        <v>2.0272837093693283</v>
      </c>
      <c r="AC329" s="130">
        <f t="shared" si="94"/>
        <v>1.0960000000000036</v>
      </c>
      <c r="AD329" s="130">
        <f t="shared" si="95"/>
        <v>3.7639999999999816</v>
      </c>
      <c r="AE329" s="130">
        <f t="shared" si="96"/>
        <v>-1.132000000000005</v>
      </c>
      <c r="AF329" s="130">
        <f t="shared" si="97"/>
        <v>2.0272837093693283</v>
      </c>
      <c r="AG329" s="130">
        <f t="shared" si="98"/>
        <v>3.123283709369332</v>
      </c>
      <c r="AH329" s="130">
        <f t="shared" si="99"/>
        <v>6.8872837093693136</v>
      </c>
      <c r="AI329" s="130">
        <f t="shared" si="100"/>
        <v>5.7552837093693086</v>
      </c>
    </row>
    <row r="330" spans="1:35" ht="15">
      <c r="A330" s="237">
        <v>394</v>
      </c>
      <c r="B330" s="238" t="s">
        <v>549</v>
      </c>
      <c r="C330" s="239">
        <v>44</v>
      </c>
      <c r="D330" s="238" t="s">
        <v>187</v>
      </c>
      <c r="E330" s="238" t="s">
        <v>58</v>
      </c>
      <c r="F330" s="239">
        <v>84</v>
      </c>
      <c r="G330" s="238" t="s">
        <v>162</v>
      </c>
      <c r="H330" s="239" t="s">
        <v>163</v>
      </c>
      <c r="I330" s="240">
        <v>0.9149752797293781</v>
      </c>
      <c r="J330" s="240">
        <v>0.578</v>
      </c>
      <c r="K330" s="241" t="s">
        <v>164</v>
      </c>
      <c r="L330" s="241" t="s">
        <v>4</v>
      </c>
      <c r="M330" s="242">
        <v>11865.934697697827</v>
      </c>
      <c r="N330" s="243">
        <v>11773.82237069876</v>
      </c>
      <c r="O330" s="244">
        <f t="shared" si="86"/>
        <v>9.329974920017458</v>
      </c>
      <c r="P330" s="244">
        <f t="shared" si="86"/>
        <v>10.573971576019785</v>
      </c>
      <c r="Q330" s="244">
        <f t="shared" si="87"/>
        <v>1.2439966560023272</v>
      </c>
      <c r="R330" s="245">
        <v>146.46800000000002</v>
      </c>
      <c r="S330" s="245">
        <v>149.727</v>
      </c>
      <c r="T330" s="245">
        <v>153.832</v>
      </c>
      <c r="U330" s="245">
        <v>154.63500000000002</v>
      </c>
      <c r="V330" s="245">
        <v>153.79</v>
      </c>
      <c r="W330" s="245">
        <f t="shared" si="88"/>
        <v>137.13802507998255</v>
      </c>
      <c r="X330" s="245">
        <f t="shared" si="89"/>
        <v>139.15302842398023</v>
      </c>
      <c r="Y330" s="245">
        <f t="shared" si="90"/>
        <v>143.25802842398022</v>
      </c>
      <c r="Z330" s="245">
        <f t="shared" si="91"/>
        <v>144.06102842398025</v>
      </c>
      <c r="AA330" s="245">
        <f t="shared" si="92"/>
        <v>143.21602842398022</v>
      </c>
      <c r="AB330" s="130">
        <f t="shared" si="93"/>
        <v>2.0150033439976767</v>
      </c>
      <c r="AC330" s="130">
        <f t="shared" si="94"/>
        <v>4.10499999999999</v>
      </c>
      <c r="AD330" s="130">
        <f t="shared" si="95"/>
        <v>0.8030000000000257</v>
      </c>
      <c r="AE330" s="130">
        <f t="shared" si="96"/>
        <v>-0.8450000000000273</v>
      </c>
      <c r="AF330" s="130">
        <f t="shared" si="97"/>
        <v>2.0150033439976767</v>
      </c>
      <c r="AG330" s="130">
        <f t="shared" si="98"/>
        <v>6.120003343997666</v>
      </c>
      <c r="AH330" s="130">
        <f t="shared" si="99"/>
        <v>6.923003343997692</v>
      </c>
      <c r="AI330" s="130">
        <f t="shared" si="100"/>
        <v>6.078003343997665</v>
      </c>
    </row>
    <row r="331" spans="1:35" ht="15">
      <c r="A331" s="237">
        <v>832</v>
      </c>
      <c r="B331" s="238" t="s">
        <v>543</v>
      </c>
      <c r="C331" s="239">
        <v>55</v>
      </c>
      <c r="D331" s="238" t="s">
        <v>171</v>
      </c>
      <c r="E331" s="238" t="s">
        <v>115</v>
      </c>
      <c r="F331" s="239">
        <v>72</v>
      </c>
      <c r="G331" s="238" t="s">
        <v>162</v>
      </c>
      <c r="H331" s="239" t="s">
        <v>163</v>
      </c>
      <c r="I331" s="240">
        <v>0.916514875531269</v>
      </c>
      <c r="J331" s="240">
        <v>0.726</v>
      </c>
      <c r="K331" s="241" t="s">
        <v>207</v>
      </c>
      <c r="L331" s="241" t="s">
        <v>5</v>
      </c>
      <c r="M331" s="242">
        <v>14548.0435655425</v>
      </c>
      <c r="N331" s="243">
        <v>14435.110688340174</v>
      </c>
      <c r="O331" s="244">
        <f t="shared" si="86"/>
        <v>7.415518736562017</v>
      </c>
      <c r="P331" s="244">
        <f t="shared" si="86"/>
        <v>8.40425456810362</v>
      </c>
      <c r="Q331" s="244">
        <f t="shared" si="87"/>
        <v>0.9887358315416019</v>
      </c>
      <c r="R331" s="245">
        <v>148.43200000000002</v>
      </c>
      <c r="S331" s="245">
        <v>152.366</v>
      </c>
      <c r="T331" s="245">
        <v>160.21</v>
      </c>
      <c r="U331" s="245">
        <v>156.42100000000002</v>
      </c>
      <c r="V331" s="245">
        <v>155.726</v>
      </c>
      <c r="W331" s="245">
        <f t="shared" si="88"/>
        <v>141.016481263438</v>
      </c>
      <c r="X331" s="245">
        <f t="shared" si="89"/>
        <v>143.9617454318964</v>
      </c>
      <c r="Y331" s="245">
        <f t="shared" si="90"/>
        <v>151.80574543189638</v>
      </c>
      <c r="Z331" s="245">
        <f t="shared" si="91"/>
        <v>148.0167454318964</v>
      </c>
      <c r="AA331" s="245">
        <f t="shared" si="92"/>
        <v>147.32174543189637</v>
      </c>
      <c r="AB331" s="130">
        <f t="shared" si="93"/>
        <v>2.9452641684583796</v>
      </c>
      <c r="AC331" s="130">
        <f t="shared" si="94"/>
        <v>7.843999999999994</v>
      </c>
      <c r="AD331" s="130">
        <f t="shared" si="95"/>
        <v>-3.7889999999999873</v>
      </c>
      <c r="AE331" s="130">
        <f t="shared" si="96"/>
        <v>-0.6950000000000216</v>
      </c>
      <c r="AF331" s="130">
        <f t="shared" si="97"/>
        <v>2.9452641684583796</v>
      </c>
      <c r="AG331" s="130">
        <f t="shared" si="98"/>
        <v>10.789264168458374</v>
      </c>
      <c r="AH331" s="130">
        <f t="shared" si="99"/>
        <v>7.000264168458386</v>
      </c>
      <c r="AI331" s="130">
        <f t="shared" si="100"/>
        <v>6.305264168458365</v>
      </c>
    </row>
    <row r="332" spans="1:35" ht="15">
      <c r="A332" s="237">
        <v>720</v>
      </c>
      <c r="B332" s="238" t="s">
        <v>540</v>
      </c>
      <c r="C332" s="239">
        <v>59</v>
      </c>
      <c r="D332" s="238" t="s">
        <v>70</v>
      </c>
      <c r="E332" s="238" t="s">
        <v>70</v>
      </c>
      <c r="F332" s="239">
        <v>50</v>
      </c>
      <c r="G332" s="238" t="s">
        <v>162</v>
      </c>
      <c r="H332" s="239" t="s">
        <v>163</v>
      </c>
      <c r="I332" s="240">
        <v>1.3892896174863387</v>
      </c>
      <c r="J332" s="240">
        <v>0.58</v>
      </c>
      <c r="K332" s="241" t="s">
        <v>164</v>
      </c>
      <c r="L332" s="241" t="s">
        <v>4</v>
      </c>
      <c r="M332" s="242">
        <v>12450.729180726443</v>
      </c>
      <c r="N332" s="243">
        <v>12354.077238263417</v>
      </c>
      <c r="O332" s="244">
        <f t="shared" si="86"/>
        <v>6.1234600914408155</v>
      </c>
      <c r="P332" s="244">
        <f t="shared" si="86"/>
        <v>6.939921436966259</v>
      </c>
      <c r="Q332" s="244">
        <f t="shared" si="87"/>
        <v>0.8164613455254432</v>
      </c>
      <c r="R332" s="245">
        <v>162.013</v>
      </c>
      <c r="S332" s="245">
        <v>165.955</v>
      </c>
      <c r="T332" s="245">
        <v>178.12900000000002</v>
      </c>
      <c r="U332" s="245">
        <v>169.90800000000002</v>
      </c>
      <c r="V332" s="245">
        <v>169.583</v>
      </c>
      <c r="W332" s="245">
        <f t="shared" si="88"/>
        <v>155.8895399085592</v>
      </c>
      <c r="X332" s="245">
        <f t="shared" si="89"/>
        <v>159.01507856303374</v>
      </c>
      <c r="Y332" s="245">
        <f t="shared" si="90"/>
        <v>171.18907856303377</v>
      </c>
      <c r="Z332" s="245">
        <f t="shared" si="91"/>
        <v>162.96807856303377</v>
      </c>
      <c r="AA332" s="245">
        <f t="shared" si="92"/>
        <v>162.64307856303373</v>
      </c>
      <c r="AB332" s="130">
        <f t="shared" si="93"/>
        <v>3.1255386544745534</v>
      </c>
      <c r="AC332" s="130">
        <f t="shared" si="94"/>
        <v>12.174000000000035</v>
      </c>
      <c r="AD332" s="130">
        <f t="shared" si="95"/>
        <v>-8.221000000000004</v>
      </c>
      <c r="AE332" s="130">
        <f t="shared" si="96"/>
        <v>-0.3250000000000455</v>
      </c>
      <c r="AF332" s="130">
        <f t="shared" si="97"/>
        <v>3.1255386544745534</v>
      </c>
      <c r="AG332" s="130">
        <f t="shared" si="98"/>
        <v>15.299538654474588</v>
      </c>
      <c r="AH332" s="130">
        <f t="shared" si="99"/>
        <v>7.078538654474585</v>
      </c>
      <c r="AI332" s="130">
        <f t="shared" si="100"/>
        <v>6.753538654474539</v>
      </c>
    </row>
    <row r="333" spans="1:35" ht="15">
      <c r="A333" s="237">
        <v>884</v>
      </c>
      <c r="B333" s="238" t="s">
        <v>552</v>
      </c>
      <c r="C333" s="239">
        <v>61</v>
      </c>
      <c r="D333" s="238" t="s">
        <v>173</v>
      </c>
      <c r="E333" s="238" t="s">
        <v>167</v>
      </c>
      <c r="F333" s="239">
        <v>146</v>
      </c>
      <c r="G333" s="238" t="s">
        <v>162</v>
      </c>
      <c r="H333" s="239" t="s">
        <v>400</v>
      </c>
      <c r="I333" s="240">
        <v>0.9528407814956209</v>
      </c>
      <c r="J333" s="240">
        <v>0.296</v>
      </c>
      <c r="K333" s="241" t="s">
        <v>164</v>
      </c>
      <c r="L333" s="241" t="s">
        <v>5</v>
      </c>
      <c r="M333" s="242">
        <v>11795.613154259929</v>
      </c>
      <c r="N333" s="243">
        <v>8631.315231033923</v>
      </c>
      <c r="O333" s="244">
        <f t="shared" si="86"/>
        <v>17.494664880219418</v>
      </c>
      <c r="P333" s="244">
        <f t="shared" si="86"/>
        <v>19.82728686424867</v>
      </c>
      <c r="Q333" s="244">
        <f t="shared" si="87"/>
        <v>2.3326219840292524</v>
      </c>
      <c r="R333" s="245">
        <v>142.226</v>
      </c>
      <c r="S333" s="245">
        <v>145.471</v>
      </c>
      <c r="T333" s="245">
        <v>158.88</v>
      </c>
      <c r="U333" s="245">
        <v>151.792</v>
      </c>
      <c r="V333" s="245">
        <v>151.09199999999998</v>
      </c>
      <c r="W333" s="245">
        <f t="shared" si="88"/>
        <v>124.73133511978058</v>
      </c>
      <c r="X333" s="245">
        <f t="shared" si="89"/>
        <v>125.64371313575134</v>
      </c>
      <c r="Y333" s="245">
        <f t="shared" si="90"/>
        <v>139.05271313575133</v>
      </c>
      <c r="Z333" s="245">
        <f t="shared" si="91"/>
        <v>131.96471313575134</v>
      </c>
      <c r="AA333" s="245">
        <f t="shared" si="92"/>
        <v>131.26471313575132</v>
      </c>
      <c r="AB333" s="130">
        <f t="shared" si="93"/>
        <v>0.9123780159707593</v>
      </c>
      <c r="AC333" s="130">
        <f t="shared" si="94"/>
        <v>13.408999999999992</v>
      </c>
      <c r="AD333" s="130">
        <f t="shared" si="95"/>
        <v>-7.087999999999994</v>
      </c>
      <c r="AE333" s="130">
        <f t="shared" si="96"/>
        <v>-0.700000000000017</v>
      </c>
      <c r="AF333" s="130">
        <f t="shared" si="97"/>
        <v>0.9123780159707593</v>
      </c>
      <c r="AG333" s="130">
        <f t="shared" si="98"/>
        <v>14.321378015970751</v>
      </c>
      <c r="AH333" s="130">
        <f t="shared" si="99"/>
        <v>7.233378015970757</v>
      </c>
      <c r="AI333" s="130">
        <f t="shared" si="100"/>
        <v>6.53337801597074</v>
      </c>
    </row>
    <row r="334" spans="1:35" ht="15">
      <c r="A334" s="237">
        <v>352</v>
      </c>
      <c r="B334" s="238" t="s">
        <v>559</v>
      </c>
      <c r="C334" s="239">
        <v>40</v>
      </c>
      <c r="D334" s="238" t="s">
        <v>61</v>
      </c>
      <c r="E334" s="238" t="s">
        <v>61</v>
      </c>
      <c r="F334" s="239">
        <v>150</v>
      </c>
      <c r="G334" s="238" t="s">
        <v>162</v>
      </c>
      <c r="H334" s="239" t="s">
        <v>163</v>
      </c>
      <c r="I334" s="240">
        <v>0.9874134790528233</v>
      </c>
      <c r="J334" s="240">
        <v>0.395</v>
      </c>
      <c r="K334" s="241" t="s">
        <v>164</v>
      </c>
      <c r="L334" s="241" t="s">
        <v>4</v>
      </c>
      <c r="M334" s="242">
        <v>14603.18801093148</v>
      </c>
      <c r="N334" s="243">
        <v>14489.827060988551</v>
      </c>
      <c r="O334" s="244">
        <f t="shared" si="86"/>
        <v>12.650903075076132</v>
      </c>
      <c r="P334" s="244">
        <f t="shared" si="86"/>
        <v>14.33769015175295</v>
      </c>
      <c r="Q334" s="244">
        <f t="shared" si="87"/>
        <v>1.6867870766768185</v>
      </c>
      <c r="R334" s="245">
        <v>135.341364</v>
      </c>
      <c r="S334" s="245">
        <v>138.49039199999999</v>
      </c>
      <c r="T334" s="245">
        <v>146.312392</v>
      </c>
      <c r="U334" s="245">
        <v>144.477392</v>
      </c>
      <c r="V334" s="245">
        <v>143.45939199999998</v>
      </c>
      <c r="W334" s="245">
        <f t="shared" si="88"/>
        <v>122.69046092492387</v>
      </c>
      <c r="X334" s="245">
        <f t="shared" si="89"/>
        <v>124.15270184824703</v>
      </c>
      <c r="Y334" s="245">
        <f t="shared" si="90"/>
        <v>131.97470184824704</v>
      </c>
      <c r="Z334" s="245">
        <f t="shared" si="91"/>
        <v>130.13970184824706</v>
      </c>
      <c r="AA334" s="245">
        <f t="shared" si="92"/>
        <v>129.12170184824703</v>
      </c>
      <c r="AB334" s="130">
        <f t="shared" si="93"/>
        <v>1.462240923323165</v>
      </c>
      <c r="AC334" s="130">
        <f t="shared" si="94"/>
        <v>7.822000000000003</v>
      </c>
      <c r="AD334" s="130">
        <f t="shared" si="95"/>
        <v>-1.8349999999999795</v>
      </c>
      <c r="AE334" s="130">
        <f t="shared" si="96"/>
        <v>-1.018000000000029</v>
      </c>
      <c r="AF334" s="130">
        <f t="shared" si="97"/>
        <v>1.462240923323165</v>
      </c>
      <c r="AG334" s="130">
        <f t="shared" si="98"/>
        <v>9.284240923323168</v>
      </c>
      <c r="AH334" s="130">
        <f t="shared" si="99"/>
        <v>7.449240923323188</v>
      </c>
      <c r="AI334" s="130">
        <f t="shared" si="100"/>
        <v>6.431240923323159</v>
      </c>
    </row>
    <row r="335" spans="1:35" ht="15">
      <c r="A335" s="237">
        <v>843</v>
      </c>
      <c r="B335" s="238" t="s">
        <v>553</v>
      </c>
      <c r="C335" s="239">
        <v>61</v>
      </c>
      <c r="D335" s="238" t="s">
        <v>173</v>
      </c>
      <c r="E335" s="238" t="s">
        <v>167</v>
      </c>
      <c r="F335" s="239">
        <v>75</v>
      </c>
      <c r="G335" s="238" t="s">
        <v>162</v>
      </c>
      <c r="H335" s="239" t="s">
        <v>163</v>
      </c>
      <c r="I335" s="240">
        <v>0.9904918032786886</v>
      </c>
      <c r="J335" s="240">
        <v>0.792</v>
      </c>
      <c r="K335" s="241" t="s">
        <v>207</v>
      </c>
      <c r="L335" s="241" t="s">
        <v>4</v>
      </c>
      <c r="M335" s="242">
        <v>14564.633720965381</v>
      </c>
      <c r="N335" s="243">
        <v>14451.57205847473</v>
      </c>
      <c r="O335" s="244">
        <f t="shared" si="86"/>
        <v>6.289869108689993</v>
      </c>
      <c r="P335" s="244">
        <f t="shared" si="86"/>
        <v>7.128518323181993</v>
      </c>
      <c r="Q335" s="244">
        <f t="shared" si="87"/>
        <v>0.8386492144919995</v>
      </c>
      <c r="R335" s="245">
        <v>141.473</v>
      </c>
      <c r="S335" s="245">
        <v>144.828</v>
      </c>
      <c r="T335" s="245">
        <v>147.79900000000004</v>
      </c>
      <c r="U335" s="245">
        <v>149.77300000000002</v>
      </c>
      <c r="V335" s="245">
        <v>148.68300000000002</v>
      </c>
      <c r="W335" s="245">
        <f t="shared" si="88"/>
        <v>135.18313089131001</v>
      </c>
      <c r="X335" s="245">
        <f t="shared" si="89"/>
        <v>137.699481676818</v>
      </c>
      <c r="Y335" s="245">
        <f t="shared" si="90"/>
        <v>140.67048167681804</v>
      </c>
      <c r="Z335" s="245">
        <f t="shared" si="91"/>
        <v>142.64448167681803</v>
      </c>
      <c r="AA335" s="245">
        <f t="shared" si="92"/>
        <v>141.55448167681803</v>
      </c>
      <c r="AB335" s="130">
        <f t="shared" si="93"/>
        <v>2.5163507855079956</v>
      </c>
      <c r="AC335" s="130">
        <f t="shared" si="94"/>
        <v>2.971000000000032</v>
      </c>
      <c r="AD335" s="130">
        <f t="shared" si="95"/>
        <v>1.9739999999999895</v>
      </c>
      <c r="AE335" s="130">
        <f t="shared" si="96"/>
        <v>-1.0900000000000034</v>
      </c>
      <c r="AF335" s="130">
        <f t="shared" si="97"/>
        <v>2.5163507855079956</v>
      </c>
      <c r="AG335" s="130">
        <f t="shared" si="98"/>
        <v>5.487350785508028</v>
      </c>
      <c r="AH335" s="130">
        <f t="shared" si="99"/>
        <v>7.461350785508017</v>
      </c>
      <c r="AI335" s="130">
        <f t="shared" si="100"/>
        <v>6.371350785508014</v>
      </c>
    </row>
    <row r="336" spans="1:35" ht="15">
      <c r="A336" s="237">
        <v>936</v>
      </c>
      <c r="B336" s="238" t="s">
        <v>561</v>
      </c>
      <c r="C336" s="239">
        <v>19</v>
      </c>
      <c r="D336" s="238" t="s">
        <v>562</v>
      </c>
      <c r="E336" s="238" t="s">
        <v>167</v>
      </c>
      <c r="F336" s="239">
        <v>73</v>
      </c>
      <c r="G336" s="238" t="s">
        <v>162</v>
      </c>
      <c r="H336" s="239" t="s">
        <v>163</v>
      </c>
      <c r="I336" s="240">
        <v>0.6800284452429074</v>
      </c>
      <c r="J336" s="240">
        <v>0.702</v>
      </c>
      <c r="K336" s="241" t="s">
        <v>207</v>
      </c>
      <c r="L336" s="241" t="s">
        <v>3</v>
      </c>
      <c r="M336" s="242">
        <v>16607.403033355295</v>
      </c>
      <c r="N336" s="243">
        <v>16607.403033355295</v>
      </c>
      <c r="O336" s="244">
        <f t="shared" si="86"/>
        <v>10.336023401221208</v>
      </c>
      <c r="P336" s="244">
        <f t="shared" si="86"/>
        <v>11.71415985471737</v>
      </c>
      <c r="Q336" s="244">
        <f t="shared" si="87"/>
        <v>1.378136453496161</v>
      </c>
      <c r="R336" s="245">
        <v>136.08039</v>
      </c>
      <c r="S336" s="245">
        <v>139.315258</v>
      </c>
      <c r="T336" s="245">
        <v>149.931258</v>
      </c>
      <c r="U336" s="245">
        <v>145.206258</v>
      </c>
      <c r="V336" s="245">
        <v>144.315258</v>
      </c>
      <c r="W336" s="245">
        <f t="shared" si="88"/>
        <v>125.74436659877878</v>
      </c>
      <c r="X336" s="245">
        <f t="shared" si="89"/>
        <v>127.60109814528263</v>
      </c>
      <c r="Y336" s="245">
        <f t="shared" si="90"/>
        <v>138.21709814528265</v>
      </c>
      <c r="Z336" s="245">
        <f t="shared" si="91"/>
        <v>133.49209814528263</v>
      </c>
      <c r="AA336" s="245">
        <f t="shared" si="92"/>
        <v>132.60109814528263</v>
      </c>
      <c r="AB336" s="130">
        <f t="shared" si="93"/>
        <v>1.8567315465038519</v>
      </c>
      <c r="AC336" s="130">
        <f t="shared" si="94"/>
        <v>10.616000000000014</v>
      </c>
      <c r="AD336" s="130">
        <f t="shared" si="95"/>
        <v>-4.725000000000023</v>
      </c>
      <c r="AE336" s="130">
        <f t="shared" si="96"/>
        <v>-0.8909999999999911</v>
      </c>
      <c r="AF336" s="130">
        <f t="shared" si="97"/>
        <v>1.8567315465038519</v>
      </c>
      <c r="AG336" s="130">
        <f t="shared" si="98"/>
        <v>12.472731546503866</v>
      </c>
      <c r="AH336" s="130">
        <f t="shared" si="99"/>
        <v>7.747731546503843</v>
      </c>
      <c r="AI336" s="130">
        <f t="shared" si="100"/>
        <v>6.856731546503852</v>
      </c>
    </row>
    <row r="337" spans="1:35" ht="15">
      <c r="A337" s="237">
        <v>113</v>
      </c>
      <c r="B337" s="238" t="s">
        <v>554</v>
      </c>
      <c r="C337" s="239">
        <v>13</v>
      </c>
      <c r="D337" s="238" t="s">
        <v>211</v>
      </c>
      <c r="E337" s="238" t="s">
        <v>60</v>
      </c>
      <c r="F337" s="239">
        <v>184</v>
      </c>
      <c r="G337" s="238" t="s">
        <v>162</v>
      </c>
      <c r="H337" s="239" t="s">
        <v>163</v>
      </c>
      <c r="I337" s="240">
        <v>0.9337134711332858</v>
      </c>
      <c r="J337" s="240">
        <v>0.458</v>
      </c>
      <c r="K337" s="241" t="s">
        <v>164</v>
      </c>
      <c r="L337" s="241" t="s">
        <v>4</v>
      </c>
      <c r="M337" s="242">
        <v>24969.76635943279</v>
      </c>
      <c r="N337" s="243">
        <v>24969.76635943279</v>
      </c>
      <c r="O337" s="244">
        <f t="shared" si="86"/>
        <v>11.538213554486903</v>
      </c>
      <c r="P337" s="244">
        <f t="shared" si="86"/>
        <v>13.07664202841849</v>
      </c>
      <c r="Q337" s="244">
        <f t="shared" si="87"/>
        <v>1.538428473931587</v>
      </c>
      <c r="R337" s="245">
        <v>150.89337800000004</v>
      </c>
      <c r="S337" s="245">
        <v>154.276406</v>
      </c>
      <c r="T337" s="245">
        <v>162.589406</v>
      </c>
      <c r="U337" s="245">
        <v>160.208406</v>
      </c>
      <c r="V337" s="245">
        <v>159.33040599999998</v>
      </c>
      <c r="W337" s="245">
        <f t="shared" si="88"/>
        <v>139.35516444551314</v>
      </c>
      <c r="X337" s="245">
        <f t="shared" si="89"/>
        <v>141.19976397158152</v>
      </c>
      <c r="Y337" s="245">
        <f t="shared" si="90"/>
        <v>149.5127639715815</v>
      </c>
      <c r="Z337" s="245">
        <f t="shared" si="91"/>
        <v>147.1317639715815</v>
      </c>
      <c r="AA337" s="245">
        <f t="shared" si="92"/>
        <v>146.2537639715815</v>
      </c>
      <c r="AB337" s="130">
        <f t="shared" si="93"/>
        <v>1.8445995260683787</v>
      </c>
      <c r="AC337" s="130">
        <f t="shared" si="94"/>
        <v>8.312999999999988</v>
      </c>
      <c r="AD337" s="130">
        <f t="shared" si="95"/>
        <v>-2.3810000000000002</v>
      </c>
      <c r="AE337" s="130">
        <f t="shared" si="96"/>
        <v>-0.8780000000000143</v>
      </c>
      <c r="AF337" s="130">
        <f t="shared" si="97"/>
        <v>1.8445995260683787</v>
      </c>
      <c r="AG337" s="130">
        <f t="shared" si="98"/>
        <v>10.157599526068367</v>
      </c>
      <c r="AH337" s="130">
        <f t="shared" si="99"/>
        <v>7.776599526068367</v>
      </c>
      <c r="AI337" s="130">
        <f t="shared" si="100"/>
        <v>6.898599526068352</v>
      </c>
    </row>
    <row r="338" spans="1:35" ht="15">
      <c r="A338" s="237">
        <v>410</v>
      </c>
      <c r="B338" s="238" t="s">
        <v>565</v>
      </c>
      <c r="C338" s="239">
        <v>59</v>
      </c>
      <c r="D338" s="238" t="s">
        <v>70</v>
      </c>
      <c r="E338" s="238" t="s">
        <v>70</v>
      </c>
      <c r="F338" s="239">
        <v>120</v>
      </c>
      <c r="G338" s="238" t="s">
        <v>162</v>
      </c>
      <c r="H338" s="239" t="s">
        <v>163</v>
      </c>
      <c r="I338" s="240">
        <v>0.8255009107468124</v>
      </c>
      <c r="J338" s="240">
        <v>0.602</v>
      </c>
      <c r="K338" s="241" t="s">
        <v>164</v>
      </c>
      <c r="L338" s="241" t="s">
        <v>3</v>
      </c>
      <c r="M338" s="242">
        <v>17374.171025505697</v>
      </c>
      <c r="N338" s="243">
        <v>17374.171025505697</v>
      </c>
      <c r="O338" s="244">
        <f t="shared" si="86"/>
        <v>9.928956944589558</v>
      </c>
      <c r="P338" s="244">
        <f t="shared" si="86"/>
        <v>11.252817870534832</v>
      </c>
      <c r="Q338" s="244">
        <f t="shared" si="87"/>
        <v>1.323860925945274</v>
      </c>
      <c r="R338" s="245">
        <v>157.817815</v>
      </c>
      <c r="S338" s="245">
        <v>161.403061</v>
      </c>
      <c r="T338" s="245">
        <v>168.178061</v>
      </c>
      <c r="U338" s="245">
        <v>166.92506100000003</v>
      </c>
      <c r="V338" s="245">
        <v>165.93506100000002</v>
      </c>
      <c r="W338" s="245">
        <f t="shared" si="88"/>
        <v>147.88885805541042</v>
      </c>
      <c r="X338" s="245">
        <f t="shared" si="89"/>
        <v>150.15024312946517</v>
      </c>
      <c r="Y338" s="245">
        <f t="shared" si="90"/>
        <v>156.92524312946517</v>
      </c>
      <c r="Z338" s="245">
        <f t="shared" si="91"/>
        <v>155.6722431294652</v>
      </c>
      <c r="AA338" s="245">
        <f t="shared" si="92"/>
        <v>154.68224312946518</v>
      </c>
      <c r="AB338" s="130">
        <f t="shared" si="93"/>
        <v>2.2613850740547434</v>
      </c>
      <c r="AC338" s="130">
        <f t="shared" si="94"/>
        <v>6.775000000000006</v>
      </c>
      <c r="AD338" s="130">
        <f t="shared" si="95"/>
        <v>-1.252999999999986</v>
      </c>
      <c r="AE338" s="130">
        <f t="shared" si="96"/>
        <v>-0.9900000000000091</v>
      </c>
      <c r="AF338" s="130">
        <f t="shared" si="97"/>
        <v>2.2613850740547434</v>
      </c>
      <c r="AG338" s="130">
        <f t="shared" si="98"/>
        <v>9.036385074054749</v>
      </c>
      <c r="AH338" s="130">
        <f t="shared" si="99"/>
        <v>7.783385074054763</v>
      </c>
      <c r="AI338" s="130">
        <f t="shared" si="100"/>
        <v>6.793385074054754</v>
      </c>
    </row>
    <row r="339" spans="1:35" ht="15">
      <c r="A339" s="237">
        <v>766</v>
      </c>
      <c r="B339" s="238" t="s">
        <v>564</v>
      </c>
      <c r="C339" s="239">
        <v>42</v>
      </c>
      <c r="D339" s="238" t="s">
        <v>233</v>
      </c>
      <c r="E339" s="238" t="s">
        <v>59</v>
      </c>
      <c r="F339" s="239">
        <v>50</v>
      </c>
      <c r="G339" s="238" t="s">
        <v>162</v>
      </c>
      <c r="H339" s="239" t="s">
        <v>163</v>
      </c>
      <c r="I339" s="240">
        <v>0.8321857923497268</v>
      </c>
      <c r="J339" s="240">
        <v>0.732</v>
      </c>
      <c r="K339" s="241" t="s">
        <v>207</v>
      </c>
      <c r="L339" s="241" t="s">
        <v>3</v>
      </c>
      <c r="M339" s="242">
        <v>10070.58434978823</v>
      </c>
      <c r="N339" s="243">
        <v>9992.408885121351</v>
      </c>
      <c r="O339" s="244">
        <f t="shared" si="86"/>
        <v>8.100023846470203</v>
      </c>
      <c r="P339" s="244">
        <f t="shared" si="86"/>
        <v>9.180027025999564</v>
      </c>
      <c r="Q339" s="244">
        <f t="shared" si="87"/>
        <v>1.0800031795293616</v>
      </c>
      <c r="R339" s="245">
        <v>139.865381</v>
      </c>
      <c r="S339" s="245">
        <v>143.071109</v>
      </c>
      <c r="T339" s="245">
        <v>153.927109</v>
      </c>
      <c r="U339" s="245">
        <v>148.914109</v>
      </c>
      <c r="V339" s="245">
        <v>148.483109</v>
      </c>
      <c r="W339" s="245">
        <f t="shared" si="88"/>
        <v>131.7653571535298</v>
      </c>
      <c r="X339" s="245">
        <f t="shared" si="89"/>
        <v>133.89108197400043</v>
      </c>
      <c r="Y339" s="245">
        <f t="shared" si="90"/>
        <v>144.74708197400042</v>
      </c>
      <c r="Z339" s="245">
        <f t="shared" si="91"/>
        <v>139.73408197400045</v>
      </c>
      <c r="AA339" s="245">
        <f t="shared" si="92"/>
        <v>139.30308197400046</v>
      </c>
      <c r="AB339" s="130">
        <f t="shared" si="93"/>
        <v>2.125724820470623</v>
      </c>
      <c r="AC339" s="130">
        <f t="shared" si="94"/>
        <v>10.855999999999995</v>
      </c>
      <c r="AD339" s="130">
        <f t="shared" si="95"/>
        <v>-5.012999999999977</v>
      </c>
      <c r="AE339" s="130">
        <f t="shared" si="96"/>
        <v>-0.4309999999999832</v>
      </c>
      <c r="AF339" s="130">
        <f t="shared" si="97"/>
        <v>2.125724820470623</v>
      </c>
      <c r="AG339" s="130">
        <f t="shared" si="98"/>
        <v>12.981724820470617</v>
      </c>
      <c r="AH339" s="130">
        <f t="shared" si="99"/>
        <v>7.968724820470641</v>
      </c>
      <c r="AI339" s="130">
        <f t="shared" si="100"/>
        <v>7.5377248204706575</v>
      </c>
    </row>
    <row r="340" spans="1:35" ht="15">
      <c r="A340" s="237">
        <v>803</v>
      </c>
      <c r="B340" s="238" t="s">
        <v>560</v>
      </c>
      <c r="C340" s="239">
        <v>66</v>
      </c>
      <c r="D340" s="238" t="s">
        <v>201</v>
      </c>
      <c r="E340" s="238" t="s">
        <v>61</v>
      </c>
      <c r="F340" s="239">
        <v>176</v>
      </c>
      <c r="G340" s="238" t="s">
        <v>162</v>
      </c>
      <c r="H340" s="239" t="s">
        <v>163</v>
      </c>
      <c r="I340" s="240">
        <v>0.9521857923497268</v>
      </c>
      <c r="J340" s="240">
        <v>0.718</v>
      </c>
      <c r="K340" s="241" t="s">
        <v>207</v>
      </c>
      <c r="L340" s="241" t="s">
        <v>5</v>
      </c>
      <c r="M340" s="242">
        <v>32001.191607797435</v>
      </c>
      <c r="N340" s="243">
        <v>30830.098333232727</v>
      </c>
      <c r="O340" s="244">
        <f t="shared" si="86"/>
        <v>7.217246426713687</v>
      </c>
      <c r="P340" s="244">
        <f t="shared" si="86"/>
        <v>8.179545950275513</v>
      </c>
      <c r="Q340" s="244">
        <f t="shared" si="87"/>
        <v>0.9622995235618257</v>
      </c>
      <c r="R340" s="245">
        <v>142.29</v>
      </c>
      <c r="S340" s="245">
        <v>145.287</v>
      </c>
      <c r="T340" s="245">
        <v>152.264</v>
      </c>
      <c r="U340" s="245">
        <v>151.282</v>
      </c>
      <c r="V340" s="245">
        <v>150.198</v>
      </c>
      <c r="W340" s="245">
        <f t="shared" si="88"/>
        <v>135.0727535732863</v>
      </c>
      <c r="X340" s="245">
        <f t="shared" si="89"/>
        <v>137.10745404972448</v>
      </c>
      <c r="Y340" s="245">
        <f t="shared" si="90"/>
        <v>144.08445404972449</v>
      </c>
      <c r="Z340" s="245">
        <f t="shared" si="91"/>
        <v>143.10245404972449</v>
      </c>
      <c r="AA340" s="245">
        <f t="shared" si="92"/>
        <v>142.01845404972448</v>
      </c>
      <c r="AB340" s="130">
        <f t="shared" si="93"/>
        <v>2.0347004764381893</v>
      </c>
      <c r="AC340" s="130">
        <f t="shared" si="94"/>
        <v>6.977000000000004</v>
      </c>
      <c r="AD340" s="130">
        <f t="shared" si="95"/>
        <v>-0.9819999999999993</v>
      </c>
      <c r="AE340" s="130">
        <f t="shared" si="96"/>
        <v>-1.0840000000000032</v>
      </c>
      <c r="AF340" s="130">
        <f t="shared" si="97"/>
        <v>2.0347004764381893</v>
      </c>
      <c r="AG340" s="130">
        <f t="shared" si="98"/>
        <v>9.011700476438193</v>
      </c>
      <c r="AH340" s="130">
        <f t="shared" si="99"/>
        <v>8.029700476438194</v>
      </c>
      <c r="AI340" s="130">
        <f t="shared" si="100"/>
        <v>6.945700476438191</v>
      </c>
    </row>
    <row r="341" spans="1:35" ht="15">
      <c r="A341" s="237">
        <v>202</v>
      </c>
      <c r="B341" s="238" t="s">
        <v>556</v>
      </c>
      <c r="C341" s="239">
        <v>8</v>
      </c>
      <c r="D341" s="238" t="s">
        <v>382</v>
      </c>
      <c r="E341" s="238" t="s">
        <v>58</v>
      </c>
      <c r="F341" s="239">
        <v>90</v>
      </c>
      <c r="G341" s="238" t="s">
        <v>162</v>
      </c>
      <c r="H341" s="239" t="s">
        <v>163</v>
      </c>
      <c r="I341" s="240">
        <v>0.7120522161505768</v>
      </c>
      <c r="J341" s="240">
        <v>0.783</v>
      </c>
      <c r="K341" s="241" t="s">
        <v>207</v>
      </c>
      <c r="L341" s="241" t="s">
        <v>5</v>
      </c>
      <c r="M341" s="242">
        <v>13196.590227146353</v>
      </c>
      <c r="N341" s="243">
        <v>13196.590227146353</v>
      </c>
      <c r="O341" s="244">
        <f t="shared" si="86"/>
        <v>8.850016307243163</v>
      </c>
      <c r="P341" s="244">
        <f t="shared" si="86"/>
        <v>10.030018481542252</v>
      </c>
      <c r="Q341" s="244">
        <f t="shared" si="87"/>
        <v>1.180002174299089</v>
      </c>
      <c r="R341" s="245">
        <v>146.941826</v>
      </c>
      <c r="S341" s="245">
        <v>150.27486199999998</v>
      </c>
      <c r="T341" s="245">
        <v>165.223862</v>
      </c>
      <c r="U341" s="245">
        <v>156.214862</v>
      </c>
      <c r="V341" s="245">
        <v>155.376862</v>
      </c>
      <c r="W341" s="245">
        <f t="shared" si="88"/>
        <v>138.09180969275684</v>
      </c>
      <c r="X341" s="245">
        <f t="shared" si="89"/>
        <v>140.24484351845774</v>
      </c>
      <c r="Y341" s="245">
        <f t="shared" si="90"/>
        <v>155.19384351845775</v>
      </c>
      <c r="Z341" s="245">
        <f t="shared" si="91"/>
        <v>146.18484351845777</v>
      </c>
      <c r="AA341" s="245">
        <f t="shared" si="92"/>
        <v>145.34684351845775</v>
      </c>
      <c r="AB341" s="130">
        <f t="shared" si="93"/>
        <v>2.153033825700902</v>
      </c>
      <c r="AC341" s="130">
        <f t="shared" si="94"/>
        <v>14.949000000000012</v>
      </c>
      <c r="AD341" s="130">
        <f t="shared" si="95"/>
        <v>-9.008999999999986</v>
      </c>
      <c r="AE341" s="130">
        <f t="shared" si="96"/>
        <v>-0.8380000000000223</v>
      </c>
      <c r="AF341" s="130">
        <f t="shared" si="97"/>
        <v>2.153033825700902</v>
      </c>
      <c r="AG341" s="130">
        <f t="shared" si="98"/>
        <v>17.102033825700914</v>
      </c>
      <c r="AH341" s="130">
        <f t="shared" si="99"/>
        <v>8.093033825700928</v>
      </c>
      <c r="AI341" s="130">
        <f t="shared" si="100"/>
        <v>7.255033825700906</v>
      </c>
    </row>
    <row r="342" spans="1:35" ht="15">
      <c r="A342" s="237">
        <v>578</v>
      </c>
      <c r="B342" s="238" t="s">
        <v>557</v>
      </c>
      <c r="C342" s="239">
        <v>51</v>
      </c>
      <c r="D342" s="238" t="s">
        <v>65</v>
      </c>
      <c r="E342" s="238" t="s">
        <v>65</v>
      </c>
      <c r="F342" s="239">
        <v>155</v>
      </c>
      <c r="G342" s="238" t="s">
        <v>162</v>
      </c>
      <c r="H342" s="239" t="s">
        <v>163</v>
      </c>
      <c r="I342" s="240">
        <v>0.9512427287149656</v>
      </c>
      <c r="J342" s="240">
        <v>0.637</v>
      </c>
      <c r="K342" s="241" t="s">
        <v>164</v>
      </c>
      <c r="L342" s="241" t="s">
        <v>3</v>
      </c>
      <c r="M342" s="242">
        <v>25173.367575014287</v>
      </c>
      <c r="N342" s="243">
        <v>24977.9529258685</v>
      </c>
      <c r="O342" s="244">
        <f t="shared" si="86"/>
        <v>8.143046092531213</v>
      </c>
      <c r="P342" s="244">
        <f t="shared" si="86"/>
        <v>9.228785571535374</v>
      </c>
      <c r="Q342" s="244">
        <f t="shared" si="87"/>
        <v>1.085739479004161</v>
      </c>
      <c r="R342" s="245">
        <v>151.78934700000002</v>
      </c>
      <c r="S342" s="245">
        <v>155.25414500000002</v>
      </c>
      <c r="T342" s="245">
        <v>161.175145</v>
      </c>
      <c r="U342" s="245">
        <v>161.02014499999999</v>
      </c>
      <c r="V342" s="245">
        <v>160.218145</v>
      </c>
      <c r="W342" s="245">
        <f t="shared" si="88"/>
        <v>143.6463009074688</v>
      </c>
      <c r="X342" s="245">
        <f t="shared" si="89"/>
        <v>146.02535942846464</v>
      </c>
      <c r="Y342" s="245">
        <f t="shared" si="90"/>
        <v>151.9463594284646</v>
      </c>
      <c r="Z342" s="245">
        <f t="shared" si="91"/>
        <v>151.7913594284646</v>
      </c>
      <c r="AA342" s="245">
        <f t="shared" si="92"/>
        <v>150.9893594284646</v>
      </c>
      <c r="AB342" s="130">
        <f t="shared" si="93"/>
        <v>2.379058520995841</v>
      </c>
      <c r="AC342" s="130">
        <f t="shared" si="94"/>
        <v>5.920999999999964</v>
      </c>
      <c r="AD342" s="130">
        <f t="shared" si="95"/>
        <v>-0.15500000000000114</v>
      </c>
      <c r="AE342" s="130">
        <f t="shared" si="96"/>
        <v>-0.8019999999999925</v>
      </c>
      <c r="AF342" s="130">
        <f t="shared" si="97"/>
        <v>2.379058520995841</v>
      </c>
      <c r="AG342" s="130">
        <f t="shared" si="98"/>
        <v>8.300058520995805</v>
      </c>
      <c r="AH342" s="130">
        <f t="shared" si="99"/>
        <v>8.145058520995804</v>
      </c>
      <c r="AI342" s="130">
        <f t="shared" si="100"/>
        <v>7.343058520995811</v>
      </c>
    </row>
    <row r="343" spans="1:35" ht="15">
      <c r="A343" s="237">
        <v>430</v>
      </c>
      <c r="B343" s="238" t="s">
        <v>555</v>
      </c>
      <c r="C343" s="239">
        <v>14</v>
      </c>
      <c r="D343" s="238" t="s">
        <v>334</v>
      </c>
      <c r="E343" s="238" t="s">
        <v>167</v>
      </c>
      <c r="F343" s="239">
        <v>42</v>
      </c>
      <c r="G343" s="238" t="s">
        <v>168</v>
      </c>
      <c r="H343" s="239" t="s">
        <v>163</v>
      </c>
      <c r="I343" s="240">
        <v>0.915560759823055</v>
      </c>
      <c r="J343" s="240">
        <v>0.403</v>
      </c>
      <c r="K343" s="241" t="s">
        <v>164</v>
      </c>
      <c r="L343" s="241" t="s">
        <v>3</v>
      </c>
      <c r="M343" s="242">
        <v>7284.901070321287</v>
      </c>
      <c r="N343" s="243">
        <v>7228.350178491798</v>
      </c>
      <c r="O343" s="244">
        <f t="shared" si="86"/>
        <v>13.372895730953175</v>
      </c>
      <c r="P343" s="244">
        <f t="shared" si="86"/>
        <v>15.155948495080267</v>
      </c>
      <c r="Q343" s="244">
        <f t="shared" si="87"/>
        <v>1.783052764127092</v>
      </c>
      <c r="R343" s="245">
        <v>152.03155400000003</v>
      </c>
      <c r="S343" s="245">
        <v>155.614646</v>
      </c>
      <c r="T343" s="245">
        <v>161.59664600000002</v>
      </c>
      <c r="U343" s="245">
        <v>161.960646</v>
      </c>
      <c r="V343" s="245">
        <v>160.258646</v>
      </c>
      <c r="W343" s="245">
        <f t="shared" si="88"/>
        <v>138.65865826904684</v>
      </c>
      <c r="X343" s="245">
        <f t="shared" si="89"/>
        <v>140.4586975049197</v>
      </c>
      <c r="Y343" s="245">
        <f t="shared" si="90"/>
        <v>146.44069750491974</v>
      </c>
      <c r="Z343" s="245">
        <f t="shared" si="91"/>
        <v>146.80469750491972</v>
      </c>
      <c r="AA343" s="245">
        <f t="shared" si="92"/>
        <v>145.10269750491972</v>
      </c>
      <c r="AB343" s="130">
        <f t="shared" si="93"/>
        <v>1.8000392358728732</v>
      </c>
      <c r="AC343" s="130">
        <f t="shared" si="94"/>
        <v>5.982000000000028</v>
      </c>
      <c r="AD343" s="130">
        <f t="shared" si="95"/>
        <v>0.3639999999999759</v>
      </c>
      <c r="AE343" s="130">
        <f t="shared" si="96"/>
        <v>-1.7019999999999982</v>
      </c>
      <c r="AF343" s="130">
        <f t="shared" si="97"/>
        <v>1.8000392358728732</v>
      </c>
      <c r="AG343" s="130">
        <f t="shared" si="98"/>
        <v>7.782039235872901</v>
      </c>
      <c r="AH343" s="130">
        <f t="shared" si="99"/>
        <v>8.146039235872877</v>
      </c>
      <c r="AI343" s="130">
        <f t="shared" si="100"/>
        <v>6.444039235872879</v>
      </c>
    </row>
    <row r="344" spans="1:35" ht="15">
      <c r="A344" s="237">
        <v>568</v>
      </c>
      <c r="B344" s="238" t="s">
        <v>570</v>
      </c>
      <c r="C344" s="239">
        <v>25</v>
      </c>
      <c r="D344" s="238" t="s">
        <v>469</v>
      </c>
      <c r="E344" s="238" t="s">
        <v>60</v>
      </c>
      <c r="F344" s="239">
        <v>53</v>
      </c>
      <c r="G344" s="238" t="s">
        <v>162</v>
      </c>
      <c r="H344" s="239" t="s">
        <v>163</v>
      </c>
      <c r="I344" s="240">
        <v>0.623363233323023</v>
      </c>
      <c r="J344" s="240">
        <v>0.619</v>
      </c>
      <c r="K344" s="241" t="s">
        <v>164</v>
      </c>
      <c r="L344" s="241" t="s">
        <v>3</v>
      </c>
      <c r="M344" s="242">
        <v>4766.8133909782255</v>
      </c>
      <c r="N344" s="243">
        <v>4766.8133909782255</v>
      </c>
      <c r="O344" s="244">
        <f t="shared" si="86"/>
        <v>12.787505776856925</v>
      </c>
      <c r="P344" s="244">
        <f t="shared" si="86"/>
        <v>14.492506547104515</v>
      </c>
      <c r="Q344" s="244">
        <f t="shared" si="87"/>
        <v>1.7050007702475902</v>
      </c>
      <c r="R344" s="245">
        <v>136.074736</v>
      </c>
      <c r="S344" s="245">
        <v>139.296835</v>
      </c>
      <c r="T344" s="245">
        <v>152.256835</v>
      </c>
      <c r="U344" s="245">
        <v>146.041835</v>
      </c>
      <c r="V344" s="245">
        <v>145.32883499999997</v>
      </c>
      <c r="W344" s="245">
        <f t="shared" si="88"/>
        <v>123.28723022314307</v>
      </c>
      <c r="X344" s="245">
        <f t="shared" si="89"/>
        <v>124.80432845289548</v>
      </c>
      <c r="Y344" s="245">
        <f t="shared" si="90"/>
        <v>137.76432845289548</v>
      </c>
      <c r="Z344" s="245">
        <f t="shared" si="91"/>
        <v>131.54932845289548</v>
      </c>
      <c r="AA344" s="245">
        <f t="shared" si="92"/>
        <v>130.83632845289546</v>
      </c>
      <c r="AB344" s="130">
        <f t="shared" si="93"/>
        <v>1.5170982297524063</v>
      </c>
      <c r="AC344" s="130">
        <f t="shared" si="94"/>
        <v>12.960000000000008</v>
      </c>
      <c r="AD344" s="130">
        <f t="shared" si="95"/>
        <v>-6.215000000000003</v>
      </c>
      <c r="AE344" s="130">
        <f t="shared" si="96"/>
        <v>-0.7130000000000223</v>
      </c>
      <c r="AF344" s="130">
        <f t="shared" si="97"/>
        <v>1.5170982297524063</v>
      </c>
      <c r="AG344" s="130">
        <f t="shared" si="98"/>
        <v>14.477098229752414</v>
      </c>
      <c r="AH344" s="130">
        <f t="shared" si="99"/>
        <v>8.26209822975241</v>
      </c>
      <c r="AI344" s="130">
        <f t="shared" si="100"/>
        <v>7.5490982297523885</v>
      </c>
    </row>
    <row r="345" spans="1:35" ht="15">
      <c r="A345" s="237">
        <v>601</v>
      </c>
      <c r="B345" s="238" t="s">
        <v>558</v>
      </c>
      <c r="C345" s="239">
        <v>10</v>
      </c>
      <c r="D345" s="238" t="s">
        <v>269</v>
      </c>
      <c r="E345" s="238" t="s">
        <v>167</v>
      </c>
      <c r="F345" s="239">
        <v>70</v>
      </c>
      <c r="G345" s="238" t="s">
        <v>162</v>
      </c>
      <c r="H345" s="239" t="s">
        <v>163</v>
      </c>
      <c r="I345" s="240">
        <v>1.0633879781420765</v>
      </c>
      <c r="J345" s="240">
        <v>0.694</v>
      </c>
      <c r="K345" s="241" t="s">
        <v>164</v>
      </c>
      <c r="L345" s="241" t="s">
        <v>4</v>
      </c>
      <c r="M345" s="242">
        <v>10150.068900461514</v>
      </c>
      <c r="N345" s="243">
        <v>10071.276416814711</v>
      </c>
      <c r="O345" s="244">
        <f t="shared" si="86"/>
        <v>6.686001332192464</v>
      </c>
      <c r="P345" s="244">
        <f t="shared" si="86"/>
        <v>7.577468176484793</v>
      </c>
      <c r="Q345" s="244">
        <f t="shared" si="87"/>
        <v>0.8914668442923288</v>
      </c>
      <c r="R345" s="245">
        <v>135.466</v>
      </c>
      <c r="S345" s="245">
        <v>138.74</v>
      </c>
      <c r="T345" s="245">
        <v>149.037</v>
      </c>
      <c r="U345" s="245">
        <v>144.64</v>
      </c>
      <c r="V345" s="245">
        <v>144.03</v>
      </c>
      <c r="W345" s="245">
        <f t="shared" si="88"/>
        <v>128.77999866780755</v>
      </c>
      <c r="X345" s="245">
        <f t="shared" si="89"/>
        <v>131.16253182351522</v>
      </c>
      <c r="Y345" s="245">
        <f t="shared" si="90"/>
        <v>141.45953182351522</v>
      </c>
      <c r="Z345" s="245">
        <f t="shared" si="91"/>
        <v>137.0625318235152</v>
      </c>
      <c r="AA345" s="245">
        <f t="shared" si="92"/>
        <v>136.45253182351522</v>
      </c>
      <c r="AB345" s="130">
        <f t="shared" si="93"/>
        <v>2.3825331557076765</v>
      </c>
      <c r="AC345" s="130">
        <f t="shared" si="94"/>
        <v>10.296999999999997</v>
      </c>
      <c r="AD345" s="130">
        <f t="shared" si="95"/>
        <v>-4.39700000000002</v>
      </c>
      <c r="AE345" s="130">
        <f t="shared" si="96"/>
        <v>-0.6099999999999852</v>
      </c>
      <c r="AF345" s="130">
        <f t="shared" si="97"/>
        <v>2.3825331557076765</v>
      </c>
      <c r="AG345" s="130">
        <f t="shared" si="98"/>
        <v>12.679533155707674</v>
      </c>
      <c r="AH345" s="130">
        <f t="shared" si="99"/>
        <v>8.282533155707654</v>
      </c>
      <c r="AI345" s="130">
        <f t="shared" si="100"/>
        <v>7.672533155707669</v>
      </c>
    </row>
    <row r="346" spans="1:35" ht="15">
      <c r="A346" s="237">
        <v>775</v>
      </c>
      <c r="B346" s="238" t="s">
        <v>563</v>
      </c>
      <c r="C346" s="239">
        <v>41</v>
      </c>
      <c r="D346" s="238" t="s">
        <v>402</v>
      </c>
      <c r="E346" s="238" t="s">
        <v>167</v>
      </c>
      <c r="F346" s="239">
        <v>103</v>
      </c>
      <c r="G346" s="238" t="s">
        <v>162</v>
      </c>
      <c r="H346" s="239" t="s">
        <v>400</v>
      </c>
      <c r="I346" s="240">
        <v>0.8702583691442517</v>
      </c>
      <c r="J346" s="240">
        <v>0.777</v>
      </c>
      <c r="K346" s="241" t="s">
        <v>207</v>
      </c>
      <c r="L346" s="241" t="s">
        <v>5</v>
      </c>
      <c r="M346" s="242">
        <v>22069.51765763915</v>
      </c>
      <c r="N346" s="243">
        <v>18514.14979055683</v>
      </c>
      <c r="O346" s="244">
        <f aca="true" t="shared" si="101" ref="O346:P365">O$3/30.4/$I346/$J346</f>
        <v>7.297068919829145</v>
      </c>
      <c r="P346" s="244">
        <f t="shared" si="101"/>
        <v>8.27001144247303</v>
      </c>
      <c r="Q346" s="244">
        <f t="shared" si="87"/>
        <v>0.9729425226438861</v>
      </c>
      <c r="R346" s="245">
        <v>131.567</v>
      </c>
      <c r="S346" s="245">
        <v>134.75399999999996</v>
      </c>
      <c r="T346" s="245">
        <v>143.30600000000004</v>
      </c>
      <c r="U346" s="245">
        <v>141.32</v>
      </c>
      <c r="V346" s="245">
        <v>140.512</v>
      </c>
      <c r="W346" s="245">
        <f t="shared" si="88"/>
        <v>124.26993108017086</v>
      </c>
      <c r="X346" s="245">
        <f t="shared" si="89"/>
        <v>126.48398855752693</v>
      </c>
      <c r="Y346" s="245">
        <f t="shared" si="90"/>
        <v>135.03598855752702</v>
      </c>
      <c r="Z346" s="245">
        <f t="shared" si="91"/>
        <v>133.04998855752697</v>
      </c>
      <c r="AA346" s="245">
        <f t="shared" si="92"/>
        <v>132.24198855752698</v>
      </c>
      <c r="AB346" s="130">
        <f t="shared" si="93"/>
        <v>2.2140574773560644</v>
      </c>
      <c r="AC346" s="130">
        <f t="shared" si="94"/>
        <v>8.552000000000092</v>
      </c>
      <c r="AD346" s="130">
        <f t="shared" si="95"/>
        <v>-1.9860000000000468</v>
      </c>
      <c r="AE346" s="130">
        <f t="shared" si="96"/>
        <v>-0.8079999999999927</v>
      </c>
      <c r="AF346" s="130">
        <f t="shared" si="97"/>
        <v>2.2140574773560644</v>
      </c>
      <c r="AG346" s="130">
        <f t="shared" si="98"/>
        <v>10.766057477356156</v>
      </c>
      <c r="AH346" s="130">
        <f t="shared" si="99"/>
        <v>8.78005747735611</v>
      </c>
      <c r="AI346" s="130">
        <f t="shared" si="100"/>
        <v>7.972057477356117</v>
      </c>
    </row>
    <row r="347" spans="1:35" ht="15">
      <c r="A347" s="237">
        <v>846</v>
      </c>
      <c r="B347" s="238" t="s">
        <v>568</v>
      </c>
      <c r="C347" s="239">
        <v>36</v>
      </c>
      <c r="D347" s="238" t="s">
        <v>405</v>
      </c>
      <c r="E347" s="238" t="s">
        <v>167</v>
      </c>
      <c r="F347" s="239">
        <v>145</v>
      </c>
      <c r="G347" s="238" t="s">
        <v>162</v>
      </c>
      <c r="H347" s="239" t="s">
        <v>163</v>
      </c>
      <c r="I347" s="240">
        <v>0.9724137931034482</v>
      </c>
      <c r="J347" s="240">
        <v>0.689</v>
      </c>
      <c r="K347" s="241" t="s">
        <v>164</v>
      </c>
      <c r="L347" s="241" t="s">
        <v>4</v>
      </c>
      <c r="M347" s="242">
        <v>21856.957094430094</v>
      </c>
      <c r="N347" s="243">
        <v>21687.28692259969</v>
      </c>
      <c r="O347" s="244">
        <f t="shared" si="101"/>
        <v>7.364569129026439</v>
      </c>
      <c r="P347" s="244">
        <f t="shared" si="101"/>
        <v>8.346511679563298</v>
      </c>
      <c r="Q347" s="244">
        <f t="shared" si="87"/>
        <v>0.9819425505368589</v>
      </c>
      <c r="R347" s="245">
        <v>146.62</v>
      </c>
      <c r="S347" s="245">
        <v>149.874</v>
      </c>
      <c r="T347" s="245">
        <v>156.771</v>
      </c>
      <c r="U347" s="245">
        <v>156.49099999999999</v>
      </c>
      <c r="V347" s="245">
        <v>155.32299999999998</v>
      </c>
      <c r="W347" s="245">
        <f t="shared" si="88"/>
        <v>139.25543087097356</v>
      </c>
      <c r="X347" s="245">
        <f t="shared" si="89"/>
        <v>141.5274883204367</v>
      </c>
      <c r="Y347" s="245">
        <f t="shared" si="90"/>
        <v>148.4244883204367</v>
      </c>
      <c r="Z347" s="245">
        <f t="shared" si="91"/>
        <v>148.1444883204367</v>
      </c>
      <c r="AA347" s="245">
        <f t="shared" si="92"/>
        <v>146.9764883204367</v>
      </c>
      <c r="AB347" s="130">
        <f t="shared" si="93"/>
        <v>2.272057449463148</v>
      </c>
      <c r="AC347" s="130">
        <f t="shared" si="94"/>
        <v>6.896999999999991</v>
      </c>
      <c r="AD347" s="130">
        <f t="shared" si="95"/>
        <v>-0.28000000000000114</v>
      </c>
      <c r="AE347" s="130">
        <f t="shared" si="96"/>
        <v>-1.1680000000000064</v>
      </c>
      <c r="AF347" s="130">
        <f t="shared" si="97"/>
        <v>2.272057449463148</v>
      </c>
      <c r="AG347" s="130">
        <f t="shared" si="98"/>
        <v>9.16905744946314</v>
      </c>
      <c r="AH347" s="130">
        <f t="shared" si="99"/>
        <v>8.889057449463138</v>
      </c>
      <c r="AI347" s="130">
        <f t="shared" si="100"/>
        <v>7.721057449463132</v>
      </c>
    </row>
    <row r="348" spans="1:35" ht="15">
      <c r="A348" s="237">
        <v>539</v>
      </c>
      <c r="B348" s="238" t="s">
        <v>567</v>
      </c>
      <c r="C348" s="239">
        <v>14</v>
      </c>
      <c r="D348" s="238" t="s">
        <v>334</v>
      </c>
      <c r="E348" s="238" t="s">
        <v>167</v>
      </c>
      <c r="F348" s="239">
        <v>102</v>
      </c>
      <c r="G348" s="238" t="s">
        <v>162</v>
      </c>
      <c r="H348" s="239" t="s">
        <v>163</v>
      </c>
      <c r="I348" s="240">
        <v>0.9044519447123112</v>
      </c>
      <c r="J348" s="240">
        <v>0.568</v>
      </c>
      <c r="K348" s="241" t="s">
        <v>164</v>
      </c>
      <c r="L348" s="241" t="s">
        <v>3</v>
      </c>
      <c r="M348" s="242">
        <v>19679.792266975226</v>
      </c>
      <c r="N348" s="243">
        <v>19679.792266975226</v>
      </c>
      <c r="O348" s="244">
        <f t="shared" si="101"/>
        <v>9.604700851182525</v>
      </c>
      <c r="P348" s="244">
        <f t="shared" si="101"/>
        <v>10.885327631340195</v>
      </c>
      <c r="Q348" s="244">
        <f t="shared" si="87"/>
        <v>1.2806267801576698</v>
      </c>
      <c r="R348" s="245">
        <v>158.392355</v>
      </c>
      <c r="S348" s="245">
        <v>162.049713</v>
      </c>
      <c r="T348" s="245">
        <v>168.349713</v>
      </c>
      <c r="U348" s="245">
        <v>168.58471300000002</v>
      </c>
      <c r="V348" s="245">
        <v>167.193713</v>
      </c>
      <c r="W348" s="245">
        <f t="shared" si="88"/>
        <v>148.7876541488175</v>
      </c>
      <c r="X348" s="245">
        <f t="shared" si="89"/>
        <v>151.1643853686598</v>
      </c>
      <c r="Y348" s="245">
        <f t="shared" si="90"/>
        <v>157.4643853686598</v>
      </c>
      <c r="Z348" s="245">
        <f t="shared" si="91"/>
        <v>157.69938536865982</v>
      </c>
      <c r="AA348" s="245">
        <f t="shared" si="92"/>
        <v>156.3083853686598</v>
      </c>
      <c r="AB348" s="130">
        <f t="shared" si="93"/>
        <v>2.3767312198422985</v>
      </c>
      <c r="AC348" s="130">
        <f t="shared" si="94"/>
        <v>6.300000000000011</v>
      </c>
      <c r="AD348" s="130">
        <f t="shared" si="95"/>
        <v>0.23500000000001364</v>
      </c>
      <c r="AE348" s="130">
        <f t="shared" si="96"/>
        <v>-1.3910000000000196</v>
      </c>
      <c r="AF348" s="130">
        <f t="shared" si="97"/>
        <v>2.3767312198422985</v>
      </c>
      <c r="AG348" s="130">
        <f t="shared" si="98"/>
        <v>8.67673121984231</v>
      </c>
      <c r="AH348" s="130">
        <f t="shared" si="99"/>
        <v>8.911731219842324</v>
      </c>
      <c r="AI348" s="130">
        <f t="shared" si="100"/>
        <v>7.520731219842304</v>
      </c>
    </row>
    <row r="349" spans="1:35" ht="15">
      <c r="A349" s="237">
        <v>786</v>
      </c>
      <c r="B349" s="238" t="s">
        <v>569</v>
      </c>
      <c r="C349" s="239">
        <v>13</v>
      </c>
      <c r="D349" s="238" t="s">
        <v>211</v>
      </c>
      <c r="E349" s="238" t="s">
        <v>60</v>
      </c>
      <c r="F349" s="239">
        <v>21</v>
      </c>
      <c r="G349" s="238" t="s">
        <v>168</v>
      </c>
      <c r="H349" s="239" t="s">
        <v>163</v>
      </c>
      <c r="I349" s="240">
        <v>0.9074941451990632</v>
      </c>
      <c r="J349" s="240">
        <v>0.333</v>
      </c>
      <c r="K349" s="241" t="s">
        <v>164</v>
      </c>
      <c r="L349" s="241" t="s">
        <v>3</v>
      </c>
      <c r="M349" s="242">
        <v>1910.8175064288573</v>
      </c>
      <c r="N349" s="243">
        <v>1895.9843009990427</v>
      </c>
      <c r="O349" s="244">
        <f t="shared" si="101"/>
        <v>16.32787286437541</v>
      </c>
      <c r="P349" s="244">
        <f t="shared" si="101"/>
        <v>18.504922579625465</v>
      </c>
      <c r="Q349" s="244">
        <f t="shared" si="87"/>
        <v>2.177049715250053</v>
      </c>
      <c r="R349" s="245">
        <v>147.99831500000002</v>
      </c>
      <c r="S349" s="245">
        <v>151.551826</v>
      </c>
      <c r="T349" s="245">
        <v>146.211826</v>
      </c>
      <c r="U349" s="245">
        <v>159.25082600000002</v>
      </c>
      <c r="V349" s="245">
        <v>159.42882600000002</v>
      </c>
      <c r="W349" s="245">
        <f t="shared" si="88"/>
        <v>131.6704421356246</v>
      </c>
      <c r="X349" s="245">
        <f t="shared" si="89"/>
        <v>133.04690342037455</v>
      </c>
      <c r="Y349" s="245">
        <f t="shared" si="90"/>
        <v>127.70690342037454</v>
      </c>
      <c r="Z349" s="245">
        <f t="shared" si="91"/>
        <v>140.74590342037456</v>
      </c>
      <c r="AA349" s="245">
        <f t="shared" si="92"/>
        <v>140.92390342037456</v>
      </c>
      <c r="AB349" s="130">
        <f t="shared" si="93"/>
        <v>1.3764612847499507</v>
      </c>
      <c r="AC349" s="130">
        <f t="shared" si="94"/>
        <v>-5.340000000000003</v>
      </c>
      <c r="AD349" s="130">
        <f t="shared" si="95"/>
        <v>13.039000000000016</v>
      </c>
      <c r="AE349" s="130">
        <f t="shared" si="96"/>
        <v>0.17799999999999727</v>
      </c>
      <c r="AF349" s="130">
        <f t="shared" si="97"/>
        <v>1.3764612847499507</v>
      </c>
      <c r="AG349" s="130">
        <f t="shared" si="98"/>
        <v>-3.9635387152500527</v>
      </c>
      <c r="AH349" s="130">
        <f t="shared" si="99"/>
        <v>9.075461284749963</v>
      </c>
      <c r="AI349" s="130">
        <f t="shared" si="100"/>
        <v>9.25346128474996</v>
      </c>
    </row>
    <row r="350" spans="1:35" ht="15">
      <c r="A350" s="237">
        <v>837</v>
      </c>
      <c r="B350" s="238" t="s">
        <v>566</v>
      </c>
      <c r="C350" s="239">
        <v>20</v>
      </c>
      <c r="D350" s="238" t="s">
        <v>206</v>
      </c>
      <c r="E350" s="238" t="s">
        <v>206</v>
      </c>
      <c r="F350" s="239">
        <v>107</v>
      </c>
      <c r="G350" s="238" t="s">
        <v>162</v>
      </c>
      <c r="H350" s="239" t="s">
        <v>163</v>
      </c>
      <c r="I350" s="240">
        <v>0.9728563403299116</v>
      </c>
      <c r="J350" s="240">
        <v>0.385</v>
      </c>
      <c r="K350" s="241" t="s">
        <v>164</v>
      </c>
      <c r="L350" s="241" t="s">
        <v>4</v>
      </c>
      <c r="M350" s="242">
        <v>13019.950070634693</v>
      </c>
      <c r="N350" s="243">
        <v>12918.879406673386</v>
      </c>
      <c r="O350" s="244">
        <f t="shared" si="101"/>
        <v>13.17371404789088</v>
      </c>
      <c r="P350" s="244">
        <f t="shared" si="101"/>
        <v>14.930209254276331</v>
      </c>
      <c r="Q350" s="244">
        <f t="shared" si="87"/>
        <v>1.756495206385452</v>
      </c>
      <c r="R350" s="245">
        <v>134.74099999999999</v>
      </c>
      <c r="S350" s="245">
        <v>138.12099999999998</v>
      </c>
      <c r="T350" s="245">
        <v>146.59099999999998</v>
      </c>
      <c r="U350" s="245">
        <v>145.63799999999998</v>
      </c>
      <c r="V350" s="245">
        <v>143.89999999999998</v>
      </c>
      <c r="W350" s="245">
        <f t="shared" si="88"/>
        <v>121.5672859521091</v>
      </c>
      <c r="X350" s="245">
        <f t="shared" si="89"/>
        <v>123.19079074572365</v>
      </c>
      <c r="Y350" s="245">
        <f t="shared" si="90"/>
        <v>131.66079074572366</v>
      </c>
      <c r="Z350" s="245">
        <f t="shared" si="91"/>
        <v>130.70779074572366</v>
      </c>
      <c r="AA350" s="245">
        <f t="shared" si="92"/>
        <v>128.96979074572366</v>
      </c>
      <c r="AB350" s="130">
        <f t="shared" si="93"/>
        <v>1.6235047936145435</v>
      </c>
      <c r="AC350" s="130">
        <f t="shared" si="94"/>
        <v>8.470000000000013</v>
      </c>
      <c r="AD350" s="130">
        <f t="shared" si="95"/>
        <v>-0.953000000000003</v>
      </c>
      <c r="AE350" s="130">
        <f t="shared" si="96"/>
        <v>-1.7379999999999995</v>
      </c>
      <c r="AF350" s="130">
        <f t="shared" si="97"/>
        <v>1.6235047936145435</v>
      </c>
      <c r="AG350" s="130">
        <f t="shared" si="98"/>
        <v>10.093504793614557</v>
      </c>
      <c r="AH350" s="130">
        <f t="shared" si="99"/>
        <v>9.140504793614554</v>
      </c>
      <c r="AI350" s="130">
        <f t="shared" si="100"/>
        <v>7.402504793614554</v>
      </c>
    </row>
    <row r="351" spans="1:35" ht="15">
      <c r="A351" s="237">
        <v>109</v>
      </c>
      <c r="B351" s="238" t="s">
        <v>571</v>
      </c>
      <c r="C351" s="239">
        <v>5</v>
      </c>
      <c r="D351" s="238" t="s">
        <v>195</v>
      </c>
      <c r="E351" s="238" t="s">
        <v>59</v>
      </c>
      <c r="F351" s="239">
        <v>79</v>
      </c>
      <c r="G351" s="238" t="s">
        <v>162</v>
      </c>
      <c r="H351" s="239" t="s">
        <v>163</v>
      </c>
      <c r="I351" s="240">
        <v>0.5934841253372068</v>
      </c>
      <c r="J351" s="240">
        <v>0.376</v>
      </c>
      <c r="K351" s="241" t="s">
        <v>164</v>
      </c>
      <c r="L351" s="241" t="s">
        <v>3</v>
      </c>
      <c r="M351" s="242">
        <v>6173.267309917284</v>
      </c>
      <c r="N351" s="243">
        <v>6173.267309917284</v>
      </c>
      <c r="O351" s="244">
        <f t="shared" si="101"/>
        <v>22.11162822340034</v>
      </c>
      <c r="P351" s="244">
        <f t="shared" si="101"/>
        <v>25.05984531985372</v>
      </c>
      <c r="Q351" s="244">
        <f t="shared" si="87"/>
        <v>2.94821709645338</v>
      </c>
      <c r="R351" s="245">
        <v>153.29770200000004</v>
      </c>
      <c r="S351" s="245">
        <v>157.07987100000003</v>
      </c>
      <c r="T351" s="245">
        <v>166.13287100000002</v>
      </c>
      <c r="U351" s="245">
        <v>165.48587100000003</v>
      </c>
      <c r="V351" s="245">
        <v>163.443871</v>
      </c>
      <c r="W351" s="245">
        <f t="shared" si="88"/>
        <v>131.1860737765997</v>
      </c>
      <c r="X351" s="245">
        <f t="shared" si="89"/>
        <v>132.02002568014632</v>
      </c>
      <c r="Y351" s="245">
        <f t="shared" si="90"/>
        <v>141.07302568014632</v>
      </c>
      <c r="Z351" s="245">
        <f t="shared" si="91"/>
        <v>140.42602568014632</v>
      </c>
      <c r="AA351" s="245">
        <f t="shared" si="92"/>
        <v>138.3840256801463</v>
      </c>
      <c r="AB351" s="130">
        <f t="shared" si="93"/>
        <v>0.8339519035466196</v>
      </c>
      <c r="AC351" s="130">
        <f t="shared" si="94"/>
        <v>9.052999999999997</v>
      </c>
      <c r="AD351" s="130">
        <f t="shared" si="95"/>
        <v>-0.6469999999999914</v>
      </c>
      <c r="AE351" s="130">
        <f t="shared" si="96"/>
        <v>-2.04200000000003</v>
      </c>
      <c r="AF351" s="130">
        <f t="shared" si="97"/>
        <v>0.8339519035466196</v>
      </c>
      <c r="AG351" s="130">
        <f t="shared" si="98"/>
        <v>9.886951903546617</v>
      </c>
      <c r="AH351" s="130">
        <f t="shared" si="99"/>
        <v>9.239951903546626</v>
      </c>
      <c r="AI351" s="130">
        <f t="shared" si="100"/>
        <v>7.1979519035465955</v>
      </c>
    </row>
    <row r="352" spans="1:35" ht="15">
      <c r="A352" s="237">
        <v>145</v>
      </c>
      <c r="B352" s="238" t="s">
        <v>573</v>
      </c>
      <c r="C352" s="239">
        <v>14</v>
      </c>
      <c r="D352" s="238" t="s">
        <v>334</v>
      </c>
      <c r="E352" s="238" t="s">
        <v>167</v>
      </c>
      <c r="F352" s="239">
        <v>108</v>
      </c>
      <c r="G352" s="238" t="s">
        <v>162</v>
      </c>
      <c r="H352" s="239" t="s">
        <v>163</v>
      </c>
      <c r="I352" s="240">
        <v>0.7457245496862983</v>
      </c>
      <c r="J352" s="240">
        <v>0.687</v>
      </c>
      <c r="K352" s="241" t="s">
        <v>164</v>
      </c>
      <c r="L352" s="241" t="s">
        <v>3</v>
      </c>
      <c r="M352" s="242">
        <v>13519.780291590356</v>
      </c>
      <c r="N352" s="243">
        <v>13519.780291590356</v>
      </c>
      <c r="O352" s="244">
        <f t="shared" si="101"/>
        <v>9.631246491008064</v>
      </c>
      <c r="P352" s="244">
        <f t="shared" si="101"/>
        <v>10.91541268980914</v>
      </c>
      <c r="Q352" s="244">
        <f t="shared" si="87"/>
        <v>1.284166198801076</v>
      </c>
      <c r="R352" s="245">
        <v>147.005212</v>
      </c>
      <c r="S352" s="245">
        <v>150.79083599999998</v>
      </c>
      <c r="T352" s="245">
        <v>159.935836</v>
      </c>
      <c r="U352" s="245">
        <v>157.817836</v>
      </c>
      <c r="V352" s="245">
        <v>156.573836</v>
      </c>
      <c r="W352" s="245">
        <f t="shared" si="88"/>
        <v>137.37396550899194</v>
      </c>
      <c r="X352" s="245">
        <f t="shared" si="89"/>
        <v>139.87542331019085</v>
      </c>
      <c r="Y352" s="245">
        <f t="shared" si="90"/>
        <v>149.02042331019086</v>
      </c>
      <c r="Z352" s="245">
        <f t="shared" si="91"/>
        <v>146.90242331019087</v>
      </c>
      <c r="AA352" s="245">
        <f t="shared" si="92"/>
        <v>145.65842331019087</v>
      </c>
      <c r="AB352" s="130">
        <f t="shared" si="93"/>
        <v>2.50145780119891</v>
      </c>
      <c r="AC352" s="130">
        <f t="shared" si="94"/>
        <v>9.14500000000001</v>
      </c>
      <c r="AD352" s="130">
        <f t="shared" si="95"/>
        <v>-2.117999999999995</v>
      </c>
      <c r="AE352" s="130">
        <f t="shared" si="96"/>
        <v>-1.2439999999999998</v>
      </c>
      <c r="AF352" s="130">
        <f t="shared" si="97"/>
        <v>2.50145780119891</v>
      </c>
      <c r="AG352" s="130">
        <f t="shared" si="98"/>
        <v>11.64645780119892</v>
      </c>
      <c r="AH352" s="130">
        <f t="shared" si="99"/>
        <v>9.528457801198925</v>
      </c>
      <c r="AI352" s="130">
        <f t="shared" si="100"/>
        <v>8.284457801198926</v>
      </c>
    </row>
    <row r="353" spans="1:35" ht="15">
      <c r="A353" s="237">
        <v>216</v>
      </c>
      <c r="B353" s="238" t="s">
        <v>572</v>
      </c>
      <c r="C353" s="239">
        <v>9</v>
      </c>
      <c r="D353" s="238" t="s">
        <v>260</v>
      </c>
      <c r="E353" s="238" t="s">
        <v>69</v>
      </c>
      <c r="F353" s="239">
        <v>90</v>
      </c>
      <c r="G353" s="238" t="s">
        <v>162</v>
      </c>
      <c r="H353" s="239" t="s">
        <v>163</v>
      </c>
      <c r="I353" s="240">
        <v>0.8304796599878567</v>
      </c>
      <c r="J353" s="240">
        <v>0.377</v>
      </c>
      <c r="K353" s="241" t="s">
        <v>164</v>
      </c>
      <c r="L353" s="241" t="s">
        <v>3</v>
      </c>
      <c r="M353" s="242">
        <v>5029.89888380281</v>
      </c>
      <c r="N353" s="243">
        <v>5029.89888380281</v>
      </c>
      <c r="O353" s="244">
        <f t="shared" si="101"/>
        <v>15.759677463901848</v>
      </c>
      <c r="P353" s="244">
        <f t="shared" si="101"/>
        <v>17.860967792422095</v>
      </c>
      <c r="Q353" s="244">
        <f t="shared" si="87"/>
        <v>2.101290328520246</v>
      </c>
      <c r="R353" s="245">
        <v>133.70972999999998</v>
      </c>
      <c r="S353" s="245">
        <v>137.20440900000003</v>
      </c>
      <c r="T353" s="245">
        <v>150.05740900000004</v>
      </c>
      <c r="U353" s="245">
        <v>145.62140900000003</v>
      </c>
      <c r="V353" s="245">
        <v>145.09740900000003</v>
      </c>
      <c r="W353" s="245">
        <f t="shared" si="88"/>
        <v>117.95005253609813</v>
      </c>
      <c r="X353" s="245">
        <f t="shared" si="89"/>
        <v>119.34344120757794</v>
      </c>
      <c r="Y353" s="245">
        <f t="shared" si="90"/>
        <v>132.19644120757795</v>
      </c>
      <c r="Z353" s="245">
        <f t="shared" si="91"/>
        <v>127.76044120757794</v>
      </c>
      <c r="AA353" s="245">
        <f t="shared" si="92"/>
        <v>127.23644120757794</v>
      </c>
      <c r="AB353" s="130">
        <f t="shared" si="93"/>
        <v>1.393388671479812</v>
      </c>
      <c r="AC353" s="130">
        <f t="shared" si="94"/>
        <v>12.853000000000009</v>
      </c>
      <c r="AD353" s="130">
        <f t="shared" si="95"/>
        <v>-4.436000000000007</v>
      </c>
      <c r="AE353" s="130">
        <f t="shared" si="96"/>
        <v>-0.5240000000000009</v>
      </c>
      <c r="AF353" s="130">
        <f t="shared" si="97"/>
        <v>1.393388671479812</v>
      </c>
      <c r="AG353" s="130">
        <f t="shared" si="98"/>
        <v>14.24638867147982</v>
      </c>
      <c r="AH353" s="130">
        <f t="shared" si="99"/>
        <v>9.810388671479814</v>
      </c>
      <c r="AI353" s="130">
        <f t="shared" si="100"/>
        <v>9.286388671479813</v>
      </c>
    </row>
    <row r="354" spans="1:35" ht="15">
      <c r="A354" s="237">
        <v>931</v>
      </c>
      <c r="B354" s="238" t="s">
        <v>574</v>
      </c>
      <c r="C354" s="239">
        <v>37</v>
      </c>
      <c r="D354" s="238" t="s">
        <v>265</v>
      </c>
      <c r="E354" s="238" t="s">
        <v>68</v>
      </c>
      <c r="F354" s="239">
        <v>60</v>
      </c>
      <c r="G354" s="238" t="s">
        <v>162</v>
      </c>
      <c r="H354" s="239" t="s">
        <v>163</v>
      </c>
      <c r="I354" s="240">
        <v>0.9526411657559198</v>
      </c>
      <c r="J354" s="240">
        <v>0.287</v>
      </c>
      <c r="K354" s="241" t="s">
        <v>164</v>
      </c>
      <c r="L354" s="241" t="s">
        <v>3</v>
      </c>
      <c r="M354" s="242">
        <v>6813.324301200066</v>
      </c>
      <c r="N354" s="243">
        <v>6760.43414362111</v>
      </c>
      <c r="O354" s="244">
        <f t="shared" si="101"/>
        <v>18.04705884003017</v>
      </c>
      <c r="P354" s="244">
        <f t="shared" si="101"/>
        <v>20.453333352034193</v>
      </c>
      <c r="Q354" s="244">
        <f t="shared" si="87"/>
        <v>2.406274512004021</v>
      </c>
      <c r="R354" s="245">
        <v>175.62039800000002</v>
      </c>
      <c r="S354" s="245">
        <v>179.25431600000002</v>
      </c>
      <c r="T354" s="245">
        <v>177.16531600000002</v>
      </c>
      <c r="U354" s="245">
        <v>188.15931600000002</v>
      </c>
      <c r="V354" s="245">
        <v>186.14331600000003</v>
      </c>
      <c r="W354" s="245">
        <f t="shared" si="88"/>
        <v>157.57333915996986</v>
      </c>
      <c r="X354" s="245">
        <f t="shared" si="89"/>
        <v>158.80098264796584</v>
      </c>
      <c r="Y354" s="245">
        <f t="shared" si="90"/>
        <v>156.71198264796584</v>
      </c>
      <c r="Z354" s="245">
        <f t="shared" si="91"/>
        <v>167.7059826479658</v>
      </c>
      <c r="AA354" s="245">
        <f t="shared" si="92"/>
        <v>165.68998264796585</v>
      </c>
      <c r="AB354" s="130">
        <f t="shared" si="93"/>
        <v>1.2276434879959766</v>
      </c>
      <c r="AC354" s="130">
        <f t="shared" si="94"/>
        <v>-2.0889999999999986</v>
      </c>
      <c r="AD354" s="130">
        <f t="shared" si="95"/>
        <v>10.993999999999971</v>
      </c>
      <c r="AE354" s="130">
        <f t="shared" si="96"/>
        <v>-2.0159999999999627</v>
      </c>
      <c r="AF354" s="130">
        <f t="shared" si="97"/>
        <v>1.2276434879959766</v>
      </c>
      <c r="AG354" s="130">
        <f t="shared" si="98"/>
        <v>-0.8613565120040221</v>
      </c>
      <c r="AH354" s="130">
        <f t="shared" si="99"/>
        <v>10.13264348799595</v>
      </c>
      <c r="AI354" s="130">
        <f t="shared" si="100"/>
        <v>8.116643487995987</v>
      </c>
    </row>
    <row r="355" spans="1:35" ht="15">
      <c r="A355" s="237">
        <v>827</v>
      </c>
      <c r="B355" s="238" t="s">
        <v>578</v>
      </c>
      <c r="C355" s="239">
        <v>40</v>
      </c>
      <c r="D355" s="238" t="s">
        <v>61</v>
      </c>
      <c r="E355" s="238" t="s">
        <v>61</v>
      </c>
      <c r="F355" s="239">
        <v>121</v>
      </c>
      <c r="G355" s="238" t="s">
        <v>162</v>
      </c>
      <c r="H355" s="239" t="s">
        <v>163</v>
      </c>
      <c r="I355" s="240">
        <v>0.8691460055096418</v>
      </c>
      <c r="J355" s="240">
        <v>0.477</v>
      </c>
      <c r="K355" s="241" t="s">
        <v>164</v>
      </c>
      <c r="L355" s="241" t="s">
        <v>4</v>
      </c>
      <c r="M355" s="242">
        <v>12262.651140258231</v>
      </c>
      <c r="N355" s="243">
        <v>12262.651140258231</v>
      </c>
      <c r="O355" s="244">
        <f t="shared" si="101"/>
        <v>11.901633100782636</v>
      </c>
      <c r="P355" s="244">
        <f t="shared" si="101"/>
        <v>13.488517514220321</v>
      </c>
      <c r="Q355" s="244">
        <f t="shared" si="87"/>
        <v>1.5868844134376854</v>
      </c>
      <c r="R355" s="245">
        <v>142.222</v>
      </c>
      <c r="S355" s="245">
        <v>145.16400000000002</v>
      </c>
      <c r="T355" s="245">
        <v>158.847</v>
      </c>
      <c r="U355" s="245">
        <v>154.516</v>
      </c>
      <c r="V355" s="245">
        <v>153.465</v>
      </c>
      <c r="W355" s="245">
        <f t="shared" si="88"/>
        <v>130.32036689921736</v>
      </c>
      <c r="X355" s="245">
        <f t="shared" si="89"/>
        <v>131.6754824857797</v>
      </c>
      <c r="Y355" s="245">
        <f t="shared" si="90"/>
        <v>145.3584824857797</v>
      </c>
      <c r="Z355" s="245">
        <f t="shared" si="91"/>
        <v>141.02748248577967</v>
      </c>
      <c r="AA355" s="245">
        <f t="shared" si="92"/>
        <v>139.97648248577968</v>
      </c>
      <c r="AB355" s="130">
        <f t="shared" si="93"/>
        <v>1.3551155865623343</v>
      </c>
      <c r="AC355" s="130">
        <f t="shared" si="94"/>
        <v>13.682999999999993</v>
      </c>
      <c r="AD355" s="130">
        <f t="shared" si="95"/>
        <v>-4.331000000000017</v>
      </c>
      <c r="AE355" s="130">
        <f t="shared" si="96"/>
        <v>-1.0509999999999877</v>
      </c>
      <c r="AF355" s="130">
        <f t="shared" si="97"/>
        <v>1.3551155865623343</v>
      </c>
      <c r="AG355" s="130">
        <f t="shared" si="98"/>
        <v>15.038115586562327</v>
      </c>
      <c r="AH355" s="130">
        <f t="shared" si="99"/>
        <v>10.70711558656231</v>
      </c>
      <c r="AI355" s="130">
        <f t="shared" si="100"/>
        <v>9.656115586562322</v>
      </c>
    </row>
    <row r="356" spans="1:35" ht="15">
      <c r="A356" s="237">
        <v>842</v>
      </c>
      <c r="B356" s="238" t="s">
        <v>575</v>
      </c>
      <c r="C356" s="239">
        <v>32</v>
      </c>
      <c r="D356" s="238" t="s">
        <v>62</v>
      </c>
      <c r="E356" s="238" t="s">
        <v>62</v>
      </c>
      <c r="F356" s="239">
        <v>80</v>
      </c>
      <c r="G356" s="238" t="s">
        <v>162</v>
      </c>
      <c r="H356" s="239" t="s">
        <v>163</v>
      </c>
      <c r="I356" s="240">
        <v>0.933948087431694</v>
      </c>
      <c r="J356" s="240">
        <v>0.472</v>
      </c>
      <c r="K356" s="241" t="s">
        <v>164</v>
      </c>
      <c r="L356" s="241" t="s">
        <v>4</v>
      </c>
      <c r="M356" s="242">
        <v>9215.010132396317</v>
      </c>
      <c r="N356" s="243">
        <v>9143.476279544448</v>
      </c>
      <c r="O356" s="244">
        <f t="shared" si="101"/>
        <v>11.193165874546638</v>
      </c>
      <c r="P356" s="244">
        <f t="shared" si="101"/>
        <v>12.685587991152858</v>
      </c>
      <c r="Q356" s="244">
        <f t="shared" si="87"/>
        <v>1.4924221166062193</v>
      </c>
      <c r="R356" s="245">
        <v>142.66799999999998</v>
      </c>
      <c r="S356" s="245">
        <v>145.95899999999997</v>
      </c>
      <c r="T356" s="245">
        <v>152.287</v>
      </c>
      <c r="U356" s="245">
        <v>154.97</v>
      </c>
      <c r="V356" s="245">
        <v>152.85999999999999</v>
      </c>
      <c r="W356" s="245">
        <f t="shared" si="88"/>
        <v>131.47483412545333</v>
      </c>
      <c r="X356" s="245">
        <f t="shared" si="89"/>
        <v>133.27341200884712</v>
      </c>
      <c r="Y356" s="245">
        <f t="shared" si="90"/>
        <v>139.60141200884715</v>
      </c>
      <c r="Z356" s="245">
        <f t="shared" si="91"/>
        <v>142.28441200884714</v>
      </c>
      <c r="AA356" s="245">
        <f t="shared" si="92"/>
        <v>140.17441200884713</v>
      </c>
      <c r="AB356" s="130">
        <f t="shared" si="93"/>
        <v>1.79857788339379</v>
      </c>
      <c r="AC356" s="130">
        <f t="shared" si="94"/>
        <v>6.328000000000031</v>
      </c>
      <c r="AD356" s="130">
        <f t="shared" si="95"/>
        <v>2.6829999999999927</v>
      </c>
      <c r="AE356" s="130">
        <f t="shared" si="96"/>
        <v>-2.1100000000000136</v>
      </c>
      <c r="AF356" s="130">
        <f t="shared" si="97"/>
        <v>1.79857788339379</v>
      </c>
      <c r="AG356" s="130">
        <f t="shared" si="98"/>
        <v>8.126577883393821</v>
      </c>
      <c r="AH356" s="130">
        <f t="shared" si="99"/>
        <v>10.809577883393814</v>
      </c>
      <c r="AI356" s="130">
        <f t="shared" si="100"/>
        <v>8.6995778833938</v>
      </c>
    </row>
    <row r="357" spans="1:35" ht="15">
      <c r="A357" s="237">
        <v>236</v>
      </c>
      <c r="B357" s="238" t="s">
        <v>576</v>
      </c>
      <c r="C357" s="239">
        <v>53</v>
      </c>
      <c r="D357" s="238" t="s">
        <v>272</v>
      </c>
      <c r="E357" s="238" t="s">
        <v>67</v>
      </c>
      <c r="F357" s="239">
        <v>83</v>
      </c>
      <c r="G357" s="238" t="s">
        <v>162</v>
      </c>
      <c r="H357" s="239" t="s">
        <v>163</v>
      </c>
      <c r="I357" s="240">
        <v>0.9117782605833169</v>
      </c>
      <c r="J357" s="240">
        <v>0.599</v>
      </c>
      <c r="K357" s="241" t="s">
        <v>164</v>
      </c>
      <c r="L357" s="241" t="s">
        <v>3</v>
      </c>
      <c r="M357" s="242">
        <v>13943.41213697348</v>
      </c>
      <c r="N357" s="243">
        <v>13835.172864555028</v>
      </c>
      <c r="O357" s="244">
        <f t="shared" si="101"/>
        <v>9.034447944953932</v>
      </c>
      <c r="P357" s="244">
        <f t="shared" si="101"/>
        <v>10.239041004281122</v>
      </c>
      <c r="Q357" s="244">
        <f t="shared" si="87"/>
        <v>1.2045930593271894</v>
      </c>
      <c r="R357" s="245">
        <v>144.612496</v>
      </c>
      <c r="S357" s="245">
        <v>148.141441</v>
      </c>
      <c r="T357" s="245">
        <v>155.277441</v>
      </c>
      <c r="U357" s="245">
        <v>156.652441</v>
      </c>
      <c r="V357" s="245">
        <v>155.386441</v>
      </c>
      <c r="W357" s="245">
        <f t="shared" si="88"/>
        <v>135.57804805504605</v>
      </c>
      <c r="X357" s="245">
        <f t="shared" si="89"/>
        <v>137.90239999571887</v>
      </c>
      <c r="Y357" s="245">
        <f t="shared" si="90"/>
        <v>145.0383999957189</v>
      </c>
      <c r="Z357" s="245">
        <f t="shared" si="91"/>
        <v>146.4133999957189</v>
      </c>
      <c r="AA357" s="245">
        <f t="shared" si="92"/>
        <v>145.14739999571887</v>
      </c>
      <c r="AB357" s="130">
        <f t="shared" si="93"/>
        <v>2.3243519406728126</v>
      </c>
      <c r="AC357" s="130">
        <f t="shared" si="94"/>
        <v>7.136000000000024</v>
      </c>
      <c r="AD357" s="130">
        <f t="shared" si="95"/>
        <v>1.375</v>
      </c>
      <c r="AE357" s="130">
        <f t="shared" si="96"/>
        <v>-1.2660000000000196</v>
      </c>
      <c r="AF357" s="130">
        <f t="shared" si="97"/>
        <v>2.3243519406728126</v>
      </c>
      <c r="AG357" s="130">
        <f t="shared" si="98"/>
        <v>9.460351940672837</v>
      </c>
      <c r="AH357" s="130">
        <f t="shared" si="99"/>
        <v>10.835351940672837</v>
      </c>
      <c r="AI357" s="130">
        <f t="shared" si="100"/>
        <v>9.569351940672817</v>
      </c>
    </row>
    <row r="358" spans="1:35" ht="15">
      <c r="A358" s="237">
        <v>947</v>
      </c>
      <c r="B358" s="238" t="s">
        <v>577</v>
      </c>
      <c r="C358" s="239">
        <v>64</v>
      </c>
      <c r="D358" s="238" t="s">
        <v>178</v>
      </c>
      <c r="E358" s="238" t="s">
        <v>167</v>
      </c>
      <c r="F358" s="239">
        <v>61</v>
      </c>
      <c r="G358" s="238" t="s">
        <v>162</v>
      </c>
      <c r="H358" s="239" t="s">
        <v>163</v>
      </c>
      <c r="I358" s="240">
        <v>0.9151661739675715</v>
      </c>
      <c r="J358" s="240">
        <v>0.547</v>
      </c>
      <c r="K358" s="241" t="s">
        <v>164</v>
      </c>
      <c r="L358" s="241" t="s">
        <v>3</v>
      </c>
      <c r="M358" s="242">
        <v>8751.00515118628</v>
      </c>
      <c r="N358" s="243">
        <v>8683.073254661265</v>
      </c>
      <c r="O358" s="244">
        <f t="shared" si="101"/>
        <v>9.856673924628955</v>
      </c>
      <c r="P358" s="244">
        <f t="shared" si="101"/>
        <v>11.170897114579484</v>
      </c>
      <c r="Q358" s="244">
        <f t="shared" si="87"/>
        <v>1.3142231899505283</v>
      </c>
      <c r="R358" s="245">
        <v>154.322055</v>
      </c>
      <c r="S358" s="245">
        <v>157.897965</v>
      </c>
      <c r="T358" s="245">
        <v>169.68996500000003</v>
      </c>
      <c r="U358" s="245">
        <v>166.602965</v>
      </c>
      <c r="V358" s="245">
        <v>165.483965</v>
      </c>
      <c r="W358" s="245">
        <f t="shared" si="88"/>
        <v>144.46538107537106</v>
      </c>
      <c r="X358" s="245">
        <f t="shared" si="89"/>
        <v>146.72706788542052</v>
      </c>
      <c r="Y358" s="245">
        <f t="shared" si="90"/>
        <v>158.51906788542055</v>
      </c>
      <c r="Z358" s="245">
        <f t="shared" si="91"/>
        <v>155.43206788542054</v>
      </c>
      <c r="AA358" s="245">
        <f t="shared" si="92"/>
        <v>154.31306788542054</v>
      </c>
      <c r="AB358" s="130">
        <f t="shared" si="93"/>
        <v>2.2616868100494685</v>
      </c>
      <c r="AC358" s="130">
        <f t="shared" si="94"/>
        <v>11.79200000000003</v>
      </c>
      <c r="AD358" s="130">
        <f t="shared" si="95"/>
        <v>-3.0870000000000175</v>
      </c>
      <c r="AE358" s="130">
        <f t="shared" si="96"/>
        <v>-1.1189999999999998</v>
      </c>
      <c r="AF358" s="130">
        <f t="shared" si="97"/>
        <v>2.2616868100494685</v>
      </c>
      <c r="AG358" s="130">
        <f t="shared" si="98"/>
        <v>14.053686810049498</v>
      </c>
      <c r="AH358" s="130">
        <f t="shared" si="99"/>
        <v>10.966686810049481</v>
      </c>
      <c r="AI358" s="130">
        <f t="shared" si="100"/>
        <v>9.847686810049481</v>
      </c>
    </row>
    <row r="359" spans="1:35" ht="15">
      <c r="A359" s="237">
        <v>173</v>
      </c>
      <c r="B359" s="238" t="s">
        <v>579</v>
      </c>
      <c r="C359" s="239">
        <v>6</v>
      </c>
      <c r="D359" s="238" t="s">
        <v>394</v>
      </c>
      <c r="E359" s="238" t="s">
        <v>167</v>
      </c>
      <c r="F359" s="239">
        <v>81</v>
      </c>
      <c r="G359" s="238" t="s">
        <v>162</v>
      </c>
      <c r="H359" s="239" t="s">
        <v>163</v>
      </c>
      <c r="I359" s="240">
        <v>0.9141536800917494</v>
      </c>
      <c r="J359" s="240">
        <v>0.766</v>
      </c>
      <c r="K359" s="241" t="s">
        <v>207</v>
      </c>
      <c r="L359" s="241" t="s">
        <v>4</v>
      </c>
      <c r="M359" s="242">
        <v>15306.026672189835</v>
      </c>
      <c r="N359" s="243">
        <v>15187.20975891635</v>
      </c>
      <c r="O359" s="244">
        <f t="shared" si="101"/>
        <v>7.0464389549833975</v>
      </c>
      <c r="P359" s="244">
        <f t="shared" si="101"/>
        <v>7.985964148981184</v>
      </c>
      <c r="Q359" s="244">
        <f t="shared" si="87"/>
        <v>0.9395251939977864</v>
      </c>
      <c r="R359" s="245">
        <v>141.013042</v>
      </c>
      <c r="S359" s="245">
        <v>144.262049</v>
      </c>
      <c r="T359" s="245">
        <v>151.63304899999997</v>
      </c>
      <c r="U359" s="245">
        <v>153.043049</v>
      </c>
      <c r="V359" s="245">
        <v>151.226049</v>
      </c>
      <c r="W359" s="245">
        <f t="shared" si="88"/>
        <v>133.96660304501663</v>
      </c>
      <c r="X359" s="245">
        <f t="shared" si="89"/>
        <v>136.2760848510188</v>
      </c>
      <c r="Y359" s="245">
        <f t="shared" si="90"/>
        <v>143.64708485101877</v>
      </c>
      <c r="Z359" s="245">
        <f t="shared" si="91"/>
        <v>145.0570848510188</v>
      </c>
      <c r="AA359" s="245">
        <f t="shared" si="92"/>
        <v>143.2400848510188</v>
      </c>
      <c r="AB359" s="130">
        <f t="shared" si="93"/>
        <v>2.309481806002168</v>
      </c>
      <c r="AC359" s="130">
        <f t="shared" si="94"/>
        <v>7.370999999999981</v>
      </c>
      <c r="AD359" s="130">
        <f t="shared" si="95"/>
        <v>1.410000000000025</v>
      </c>
      <c r="AE359" s="130">
        <f t="shared" si="96"/>
        <v>-1.8170000000000073</v>
      </c>
      <c r="AF359" s="130">
        <f t="shared" si="97"/>
        <v>2.309481806002168</v>
      </c>
      <c r="AG359" s="130">
        <f t="shared" si="98"/>
        <v>9.680481806002149</v>
      </c>
      <c r="AH359" s="130">
        <f t="shared" si="99"/>
        <v>11.090481806002174</v>
      </c>
      <c r="AI359" s="130">
        <f t="shared" si="100"/>
        <v>9.273481806002167</v>
      </c>
    </row>
    <row r="360" spans="1:35" ht="15">
      <c r="A360" s="237">
        <v>588</v>
      </c>
      <c r="B360" s="238" t="s">
        <v>583</v>
      </c>
      <c r="C360" s="239">
        <v>40</v>
      </c>
      <c r="D360" s="238" t="s">
        <v>61</v>
      </c>
      <c r="E360" s="238" t="s">
        <v>61</v>
      </c>
      <c r="F360" s="239">
        <v>60</v>
      </c>
      <c r="G360" s="238" t="s">
        <v>162</v>
      </c>
      <c r="H360" s="239" t="s">
        <v>163</v>
      </c>
      <c r="I360" s="240">
        <v>0.9704918032786886</v>
      </c>
      <c r="J360" s="240">
        <v>0.346</v>
      </c>
      <c r="K360" s="241" t="s">
        <v>164</v>
      </c>
      <c r="L360" s="241" t="s">
        <v>3</v>
      </c>
      <c r="M360" s="242">
        <v>5845.02620911281</v>
      </c>
      <c r="N360" s="243">
        <v>5799.65271101018</v>
      </c>
      <c r="O360" s="244">
        <f t="shared" si="101"/>
        <v>14.694327161052138</v>
      </c>
      <c r="P360" s="244">
        <f t="shared" si="101"/>
        <v>16.653570782525758</v>
      </c>
      <c r="Q360" s="244">
        <f t="shared" si="87"/>
        <v>1.95924362147362</v>
      </c>
      <c r="R360" s="245">
        <v>166.806083</v>
      </c>
      <c r="S360" s="245">
        <v>170.439</v>
      </c>
      <c r="T360" s="245">
        <v>178.025</v>
      </c>
      <c r="U360" s="245">
        <v>179.879</v>
      </c>
      <c r="V360" s="245">
        <v>178.648</v>
      </c>
      <c r="W360" s="245">
        <f t="shared" si="88"/>
        <v>152.11175583894786</v>
      </c>
      <c r="X360" s="245">
        <f t="shared" si="89"/>
        <v>153.78542921747425</v>
      </c>
      <c r="Y360" s="245">
        <f t="shared" si="90"/>
        <v>161.37142921747426</v>
      </c>
      <c r="Z360" s="245">
        <f t="shared" si="91"/>
        <v>163.22542921747424</v>
      </c>
      <c r="AA360" s="245">
        <f t="shared" si="92"/>
        <v>161.99442921747425</v>
      </c>
      <c r="AB360" s="130">
        <f t="shared" si="93"/>
        <v>1.673673378526388</v>
      </c>
      <c r="AC360" s="130">
        <f t="shared" si="94"/>
        <v>7.586000000000013</v>
      </c>
      <c r="AD360" s="130">
        <f t="shared" si="95"/>
        <v>1.853999999999985</v>
      </c>
      <c r="AE360" s="130">
        <f t="shared" si="96"/>
        <v>-1.2309999999999945</v>
      </c>
      <c r="AF360" s="130">
        <f t="shared" si="97"/>
        <v>1.673673378526388</v>
      </c>
      <c r="AG360" s="130">
        <f t="shared" si="98"/>
        <v>9.2596733785264</v>
      </c>
      <c r="AH360" s="130">
        <f t="shared" si="99"/>
        <v>11.113673378526386</v>
      </c>
      <c r="AI360" s="130">
        <f t="shared" si="100"/>
        <v>9.882673378526391</v>
      </c>
    </row>
    <row r="361" spans="1:35" ht="15">
      <c r="A361" s="237">
        <v>668</v>
      </c>
      <c r="B361" s="238" t="s">
        <v>581</v>
      </c>
      <c r="C361" s="239">
        <v>22</v>
      </c>
      <c r="D361" s="238" t="s">
        <v>191</v>
      </c>
      <c r="E361" s="238" t="s">
        <v>167</v>
      </c>
      <c r="F361" s="239">
        <v>150</v>
      </c>
      <c r="G361" s="238" t="s">
        <v>162</v>
      </c>
      <c r="H361" s="239" t="s">
        <v>400</v>
      </c>
      <c r="I361" s="240">
        <v>0.9236065573770492</v>
      </c>
      <c r="J361" s="240">
        <v>0.75</v>
      </c>
      <c r="K361" s="241" t="s">
        <v>207</v>
      </c>
      <c r="L361" s="241" t="s">
        <v>5</v>
      </c>
      <c r="M361" s="242">
        <v>26610.844061052358</v>
      </c>
      <c r="N361" s="243">
        <v>26610.844061052358</v>
      </c>
      <c r="O361" s="244">
        <f t="shared" si="101"/>
        <v>7.123105954449489</v>
      </c>
      <c r="P361" s="244">
        <f t="shared" si="101"/>
        <v>8.072853415042754</v>
      </c>
      <c r="Q361" s="244">
        <f t="shared" si="87"/>
        <v>0.9497474605932652</v>
      </c>
      <c r="R361" s="245">
        <v>132.808</v>
      </c>
      <c r="S361" s="245">
        <v>135.91299999999998</v>
      </c>
      <c r="T361" s="245">
        <v>143.81699999999998</v>
      </c>
      <c r="U361" s="245">
        <v>145.396</v>
      </c>
      <c r="V361" s="245">
        <v>143.646</v>
      </c>
      <c r="W361" s="245">
        <f t="shared" si="88"/>
        <v>125.68489404555051</v>
      </c>
      <c r="X361" s="245">
        <f t="shared" si="89"/>
        <v>127.84014658495722</v>
      </c>
      <c r="Y361" s="245">
        <f t="shared" si="90"/>
        <v>135.74414658495724</v>
      </c>
      <c r="Z361" s="245">
        <f t="shared" si="91"/>
        <v>137.32314658495724</v>
      </c>
      <c r="AA361" s="245">
        <f t="shared" si="92"/>
        <v>135.57314658495724</v>
      </c>
      <c r="AB361" s="130">
        <f t="shared" si="93"/>
        <v>2.1552525394067175</v>
      </c>
      <c r="AC361" s="130">
        <f t="shared" si="94"/>
        <v>7.904000000000011</v>
      </c>
      <c r="AD361" s="130">
        <f t="shared" si="95"/>
        <v>1.5790000000000077</v>
      </c>
      <c r="AE361" s="130">
        <f t="shared" si="96"/>
        <v>-1.75</v>
      </c>
      <c r="AF361" s="130">
        <f t="shared" si="97"/>
        <v>2.1552525394067175</v>
      </c>
      <c r="AG361" s="130">
        <f t="shared" si="98"/>
        <v>10.059252539406728</v>
      </c>
      <c r="AH361" s="130">
        <f t="shared" si="99"/>
        <v>11.638252539406736</v>
      </c>
      <c r="AI361" s="130">
        <f t="shared" si="100"/>
        <v>9.888252539406736</v>
      </c>
    </row>
    <row r="362" spans="1:35" ht="15">
      <c r="A362" s="237">
        <v>535</v>
      </c>
      <c r="B362" s="238" t="s">
        <v>580</v>
      </c>
      <c r="C362" s="239">
        <v>58</v>
      </c>
      <c r="D362" s="238" t="s">
        <v>228</v>
      </c>
      <c r="E362" s="238" t="s">
        <v>167</v>
      </c>
      <c r="F362" s="239">
        <v>74</v>
      </c>
      <c r="G362" s="238" t="s">
        <v>162</v>
      </c>
      <c r="H362" s="239" t="s">
        <v>163</v>
      </c>
      <c r="I362" s="240">
        <v>0.955841086988628</v>
      </c>
      <c r="J362" s="240">
        <v>0.763</v>
      </c>
      <c r="K362" s="241" t="s">
        <v>207</v>
      </c>
      <c r="L362" s="241" t="s">
        <v>5</v>
      </c>
      <c r="M362" s="242">
        <v>13899.90031810567</v>
      </c>
      <c r="N362" s="243">
        <v>13791.998817214704</v>
      </c>
      <c r="O362" s="244">
        <f t="shared" si="101"/>
        <v>6.765617527278351</v>
      </c>
      <c r="P362" s="244">
        <f t="shared" si="101"/>
        <v>7.667699864248799</v>
      </c>
      <c r="Q362" s="244">
        <f t="shared" si="87"/>
        <v>0.9020823369704472</v>
      </c>
      <c r="R362" s="245">
        <v>133.276</v>
      </c>
      <c r="S362" s="245">
        <v>136.448</v>
      </c>
      <c r="T362" s="245">
        <v>143.362</v>
      </c>
      <c r="U362" s="245">
        <v>145.822</v>
      </c>
      <c r="V362" s="245">
        <v>144.128</v>
      </c>
      <c r="W362" s="245">
        <f t="shared" si="88"/>
        <v>126.51038247272166</v>
      </c>
      <c r="X362" s="245">
        <f t="shared" si="89"/>
        <v>128.78030013575122</v>
      </c>
      <c r="Y362" s="245">
        <f t="shared" si="90"/>
        <v>135.6943001357512</v>
      </c>
      <c r="Z362" s="245">
        <f t="shared" si="91"/>
        <v>138.1543001357512</v>
      </c>
      <c r="AA362" s="245">
        <f t="shared" si="92"/>
        <v>136.4603001357512</v>
      </c>
      <c r="AB362" s="130">
        <f t="shared" si="93"/>
        <v>2.2699176630295597</v>
      </c>
      <c r="AC362" s="130">
        <f t="shared" si="94"/>
        <v>6.913999999999987</v>
      </c>
      <c r="AD362" s="130">
        <f t="shared" si="95"/>
        <v>2.460000000000008</v>
      </c>
      <c r="AE362" s="130">
        <f t="shared" si="96"/>
        <v>-1.6940000000000168</v>
      </c>
      <c r="AF362" s="130">
        <f t="shared" si="97"/>
        <v>2.2699176630295597</v>
      </c>
      <c r="AG362" s="130">
        <f t="shared" si="98"/>
        <v>9.183917663029547</v>
      </c>
      <c r="AH362" s="130">
        <f t="shared" si="99"/>
        <v>11.643917663029555</v>
      </c>
      <c r="AI362" s="130">
        <f t="shared" si="100"/>
        <v>9.949917663029538</v>
      </c>
    </row>
    <row r="363" spans="1:35" ht="15">
      <c r="A363" s="237">
        <v>828</v>
      </c>
      <c r="B363" s="238" t="s">
        <v>584</v>
      </c>
      <c r="C363" s="239">
        <v>40</v>
      </c>
      <c r="D363" s="238" t="s">
        <v>61</v>
      </c>
      <c r="E363" s="238" t="s">
        <v>61</v>
      </c>
      <c r="F363" s="239">
        <v>50</v>
      </c>
      <c r="G363" s="238" t="s">
        <v>162</v>
      </c>
      <c r="H363" s="239" t="s">
        <v>163</v>
      </c>
      <c r="I363" s="240">
        <v>0.9680327868852459</v>
      </c>
      <c r="J363" s="240">
        <v>0.871</v>
      </c>
      <c r="K363" s="241" t="s">
        <v>290</v>
      </c>
      <c r="L363" s="241" t="s">
        <v>4</v>
      </c>
      <c r="M363" s="242">
        <v>12284.74363219217</v>
      </c>
      <c r="N363" s="243">
        <v>12189.380194639481</v>
      </c>
      <c r="O363" s="244">
        <f t="shared" si="101"/>
        <v>5.852069207248389</v>
      </c>
      <c r="P363" s="244">
        <f t="shared" si="101"/>
        <v>6.632345101548175</v>
      </c>
      <c r="Q363" s="244">
        <f t="shared" si="87"/>
        <v>0.7802758942997858</v>
      </c>
      <c r="R363" s="245">
        <v>154.604</v>
      </c>
      <c r="S363" s="245">
        <v>157.774</v>
      </c>
      <c r="T363" s="245">
        <v>162.61700000000002</v>
      </c>
      <c r="U363" s="245">
        <v>167.329</v>
      </c>
      <c r="V363" s="245">
        <v>165.727</v>
      </c>
      <c r="W363" s="245">
        <f t="shared" si="88"/>
        <v>148.75193079275164</v>
      </c>
      <c r="X363" s="245">
        <f t="shared" si="89"/>
        <v>151.14165489845183</v>
      </c>
      <c r="Y363" s="245">
        <f t="shared" si="90"/>
        <v>155.98465489845185</v>
      </c>
      <c r="Z363" s="245">
        <f t="shared" si="91"/>
        <v>160.69665489845184</v>
      </c>
      <c r="AA363" s="245">
        <f t="shared" si="92"/>
        <v>159.09465489845184</v>
      </c>
      <c r="AB363" s="130">
        <f t="shared" si="93"/>
        <v>2.3897241057001963</v>
      </c>
      <c r="AC363" s="130">
        <f t="shared" si="94"/>
        <v>4.843000000000018</v>
      </c>
      <c r="AD363" s="130">
        <f t="shared" si="95"/>
        <v>4.711999999999989</v>
      </c>
      <c r="AE363" s="130">
        <f t="shared" si="96"/>
        <v>-1.6020000000000039</v>
      </c>
      <c r="AF363" s="130">
        <f t="shared" si="97"/>
        <v>2.3897241057001963</v>
      </c>
      <c r="AG363" s="130">
        <f t="shared" si="98"/>
        <v>7.232724105700214</v>
      </c>
      <c r="AH363" s="130">
        <f t="shared" si="99"/>
        <v>11.944724105700203</v>
      </c>
      <c r="AI363" s="130">
        <f t="shared" si="100"/>
        <v>10.3427241057002</v>
      </c>
    </row>
    <row r="364" spans="1:35" ht="15">
      <c r="A364" s="237">
        <v>307</v>
      </c>
      <c r="B364" s="238" t="s">
        <v>516</v>
      </c>
      <c r="C364" s="239">
        <v>29</v>
      </c>
      <c r="D364" s="238" t="s">
        <v>230</v>
      </c>
      <c r="E364" s="238" t="s">
        <v>167</v>
      </c>
      <c r="F364" s="239">
        <v>76</v>
      </c>
      <c r="G364" s="238" t="s">
        <v>162</v>
      </c>
      <c r="H364" s="239" t="s">
        <v>163</v>
      </c>
      <c r="I364" s="240">
        <v>0.9860511935576647</v>
      </c>
      <c r="J364" s="240">
        <v>0.754</v>
      </c>
      <c r="K364" s="241" t="s">
        <v>207</v>
      </c>
      <c r="L364" s="241" t="s">
        <v>3</v>
      </c>
      <c r="M364" s="242">
        <v>18259.396886363415</v>
      </c>
      <c r="N364" s="243">
        <v>18117.65368790061</v>
      </c>
      <c r="O364" s="244">
        <f t="shared" si="101"/>
        <v>6.636618700555378</v>
      </c>
      <c r="P364" s="244">
        <f t="shared" si="101"/>
        <v>7.521501193962761</v>
      </c>
      <c r="Q364" s="244">
        <f t="shared" si="87"/>
        <v>0.8848824934073836</v>
      </c>
      <c r="R364" s="245">
        <v>140.01164400000002</v>
      </c>
      <c r="S364" s="245">
        <v>143.29166600000002</v>
      </c>
      <c r="T364" s="245">
        <v>160.10266600000003</v>
      </c>
      <c r="U364" s="245">
        <v>153.056666</v>
      </c>
      <c r="V364" s="245">
        <v>151.730666</v>
      </c>
      <c r="W364" s="245">
        <f t="shared" si="88"/>
        <v>133.37502529944464</v>
      </c>
      <c r="X364" s="245">
        <f t="shared" si="89"/>
        <v>135.77016480603726</v>
      </c>
      <c r="Y364" s="245">
        <f t="shared" si="90"/>
        <v>152.58116480603726</v>
      </c>
      <c r="Z364" s="245">
        <f t="shared" si="91"/>
        <v>145.53516480603724</v>
      </c>
      <c r="AA364" s="245">
        <f t="shared" si="92"/>
        <v>144.20916480603725</v>
      </c>
      <c r="AB364" s="130">
        <f t="shared" si="93"/>
        <v>2.3951395065926135</v>
      </c>
      <c r="AC364" s="130">
        <f t="shared" si="94"/>
        <v>16.811000000000007</v>
      </c>
      <c r="AD364" s="130">
        <f t="shared" si="95"/>
        <v>-7.046000000000021</v>
      </c>
      <c r="AE364" s="130">
        <f t="shared" si="96"/>
        <v>-1.3259999999999934</v>
      </c>
      <c r="AF364" s="130">
        <f t="shared" si="97"/>
        <v>2.3951395065926135</v>
      </c>
      <c r="AG364" s="130">
        <f t="shared" si="98"/>
        <v>19.20613950659262</v>
      </c>
      <c r="AH364" s="130">
        <f t="shared" si="99"/>
        <v>12.1601395065926</v>
      </c>
      <c r="AI364" s="130">
        <f t="shared" si="100"/>
        <v>10.834139506592606</v>
      </c>
    </row>
    <row r="365" spans="1:35" ht="15">
      <c r="A365" s="237">
        <v>345</v>
      </c>
      <c r="B365" s="238" t="s">
        <v>582</v>
      </c>
      <c r="C365" s="239">
        <v>20</v>
      </c>
      <c r="D365" s="238" t="s">
        <v>206</v>
      </c>
      <c r="E365" s="238" t="s">
        <v>206</v>
      </c>
      <c r="F365" s="239">
        <v>99</v>
      </c>
      <c r="G365" s="238" t="s">
        <v>162</v>
      </c>
      <c r="H365" s="239" t="s">
        <v>163</v>
      </c>
      <c r="I365" s="240">
        <v>0.9203234531103384</v>
      </c>
      <c r="J365" s="240">
        <v>0.776</v>
      </c>
      <c r="K365" s="241" t="s">
        <v>207</v>
      </c>
      <c r="L365" s="241" t="s">
        <v>5</v>
      </c>
      <c r="M365" s="242">
        <v>21146.658021812502</v>
      </c>
      <c r="N365" s="243">
        <v>20982.501726647606</v>
      </c>
      <c r="O365" s="244">
        <f t="shared" si="101"/>
        <v>6.909004326674245</v>
      </c>
      <c r="P365" s="244">
        <f t="shared" si="101"/>
        <v>7.830204903564145</v>
      </c>
      <c r="Q365" s="244">
        <f t="shared" si="87"/>
        <v>0.9212005768898992</v>
      </c>
      <c r="R365" s="245">
        <v>122.49599999999998</v>
      </c>
      <c r="S365" s="245">
        <v>125.76800000000001</v>
      </c>
      <c r="T365" s="245">
        <v>135.70000000000002</v>
      </c>
      <c r="U365" s="245">
        <v>135.69000000000003</v>
      </c>
      <c r="V365" s="245">
        <v>134.19500000000002</v>
      </c>
      <c r="W365" s="245">
        <f t="shared" si="88"/>
        <v>115.58699567332573</v>
      </c>
      <c r="X365" s="245">
        <f t="shared" si="89"/>
        <v>117.93779509643588</v>
      </c>
      <c r="Y365" s="245">
        <f t="shared" si="90"/>
        <v>127.86979509643587</v>
      </c>
      <c r="Z365" s="245">
        <f t="shared" si="91"/>
        <v>127.85979509643587</v>
      </c>
      <c r="AA365" s="245">
        <f t="shared" si="92"/>
        <v>126.36479509643587</v>
      </c>
      <c r="AB365" s="130">
        <f t="shared" si="93"/>
        <v>2.3507994231101463</v>
      </c>
      <c r="AC365" s="130">
        <f t="shared" si="94"/>
        <v>9.931999999999988</v>
      </c>
      <c r="AD365" s="130">
        <f t="shared" si="95"/>
        <v>-0.009999999999990905</v>
      </c>
      <c r="AE365" s="130">
        <f t="shared" si="96"/>
        <v>-1.4950000000000045</v>
      </c>
      <c r="AF365" s="130">
        <f t="shared" si="97"/>
        <v>2.3507994231101463</v>
      </c>
      <c r="AG365" s="130">
        <f t="shared" si="98"/>
        <v>12.282799423110134</v>
      </c>
      <c r="AH365" s="130">
        <f t="shared" si="99"/>
        <v>12.272799423110143</v>
      </c>
      <c r="AI365" s="130">
        <f t="shared" si="100"/>
        <v>10.777799423110139</v>
      </c>
    </row>
    <row r="366" spans="1:35" ht="15">
      <c r="A366" s="237">
        <v>735</v>
      </c>
      <c r="B366" s="238" t="s">
        <v>586</v>
      </c>
      <c r="C366" s="239">
        <v>59</v>
      </c>
      <c r="D366" s="238" t="s">
        <v>70</v>
      </c>
      <c r="E366" s="238" t="s">
        <v>70</v>
      </c>
      <c r="F366" s="239">
        <v>60</v>
      </c>
      <c r="G366" s="238" t="s">
        <v>162</v>
      </c>
      <c r="H366" s="239" t="s">
        <v>163</v>
      </c>
      <c r="I366" s="240">
        <v>0.9445810564663024</v>
      </c>
      <c r="J366" s="240">
        <v>0.737</v>
      </c>
      <c r="K366" s="241" t="s">
        <v>207</v>
      </c>
      <c r="L366" s="241" t="s">
        <v>4</v>
      </c>
      <c r="M366" s="242">
        <v>11474.179048097238</v>
      </c>
      <c r="N366" s="243">
        <v>11385.107823667759</v>
      </c>
      <c r="O366" s="244">
        <f aca="true" t="shared" si="102" ref="O366:P378">O$3/30.4/$I366/$J366</f>
        <v>7.087791867135557</v>
      </c>
      <c r="P366" s="244">
        <f t="shared" si="102"/>
        <v>8.032830782753631</v>
      </c>
      <c r="Q366" s="244">
        <f t="shared" si="87"/>
        <v>0.9450389156180741</v>
      </c>
      <c r="R366" s="245">
        <v>146.820445</v>
      </c>
      <c r="S366" s="245">
        <v>150.41724299999998</v>
      </c>
      <c r="T366" s="245">
        <v>163.392243</v>
      </c>
      <c r="U366" s="245">
        <v>160.553243</v>
      </c>
      <c r="V366" s="245">
        <v>159.15724300000002</v>
      </c>
      <c r="W366" s="245">
        <f t="shared" si="88"/>
        <v>139.73265313286444</v>
      </c>
      <c r="X366" s="245">
        <f t="shared" si="89"/>
        <v>142.38441221724636</v>
      </c>
      <c r="Y366" s="245">
        <f t="shared" si="90"/>
        <v>155.3594122172464</v>
      </c>
      <c r="Z366" s="245">
        <f t="shared" si="91"/>
        <v>152.5204122172464</v>
      </c>
      <c r="AA366" s="245">
        <f t="shared" si="92"/>
        <v>151.1244122172464</v>
      </c>
      <c r="AB366" s="130">
        <f t="shared" si="93"/>
        <v>2.651759084381922</v>
      </c>
      <c r="AC366" s="130">
        <f t="shared" si="94"/>
        <v>12.975000000000023</v>
      </c>
      <c r="AD366" s="130">
        <f t="shared" si="95"/>
        <v>-2.8389999999999986</v>
      </c>
      <c r="AE366" s="130">
        <f t="shared" si="96"/>
        <v>-1.3959999999999866</v>
      </c>
      <c r="AF366" s="130">
        <f t="shared" si="97"/>
        <v>2.651759084381922</v>
      </c>
      <c r="AG366" s="130">
        <f t="shared" si="98"/>
        <v>15.626759084381945</v>
      </c>
      <c r="AH366" s="130">
        <f t="shared" si="99"/>
        <v>12.787759084381946</v>
      </c>
      <c r="AI366" s="130">
        <f t="shared" si="100"/>
        <v>11.39175908438196</v>
      </c>
    </row>
    <row r="367" spans="1:35" ht="15">
      <c r="A367" s="246">
        <v>412</v>
      </c>
      <c r="B367" s="238" t="s">
        <v>588</v>
      </c>
      <c r="C367" s="239">
        <v>47</v>
      </c>
      <c r="D367" s="238" t="s">
        <v>185</v>
      </c>
      <c r="E367" s="238" t="s">
        <v>115</v>
      </c>
      <c r="F367" s="239">
        <v>50</v>
      </c>
      <c r="G367" s="238" t="s">
        <v>162</v>
      </c>
      <c r="H367" s="239" t="s">
        <v>163</v>
      </c>
      <c r="I367" s="240">
        <v>0.9147540983606557</v>
      </c>
      <c r="J367" s="240">
        <v>0.672</v>
      </c>
      <c r="K367" s="241" t="s">
        <v>164</v>
      </c>
      <c r="L367" s="241" t="s">
        <v>6</v>
      </c>
      <c r="M367" s="242">
        <v>7579.148948321708</v>
      </c>
      <c r="N367" s="243">
        <v>7221.02324075127</v>
      </c>
      <c r="O367" s="244">
        <f t="shared" si="102"/>
        <v>8.026829506562104</v>
      </c>
      <c r="P367" s="244">
        <f t="shared" si="102"/>
        <v>9.097073440770384</v>
      </c>
      <c r="Q367" s="244">
        <f t="shared" si="87"/>
        <v>1.0702439342082801</v>
      </c>
      <c r="R367" s="245">
        <v>161.68400000000003</v>
      </c>
      <c r="S367" s="245">
        <v>165.306</v>
      </c>
      <c r="T367" s="245">
        <v>180.56500000000003</v>
      </c>
      <c r="U367" s="245">
        <v>175.776</v>
      </c>
      <c r="V367" s="245">
        <v>174.101</v>
      </c>
      <c r="W367" s="245">
        <f t="shared" si="88"/>
        <v>153.65717049343792</v>
      </c>
      <c r="X367" s="245">
        <f t="shared" si="89"/>
        <v>156.20892655922964</v>
      </c>
      <c r="Y367" s="245">
        <f t="shared" si="90"/>
        <v>171.46792655922965</v>
      </c>
      <c r="Z367" s="245">
        <f t="shared" si="91"/>
        <v>166.67892655922964</v>
      </c>
      <c r="AA367" s="245">
        <f t="shared" si="92"/>
        <v>165.00392655922963</v>
      </c>
      <c r="AB367" s="130">
        <f t="shared" si="93"/>
        <v>2.5517560657917215</v>
      </c>
      <c r="AC367" s="130">
        <f t="shared" si="94"/>
        <v>15.259000000000015</v>
      </c>
      <c r="AD367" s="130">
        <f t="shared" si="95"/>
        <v>-4.789000000000016</v>
      </c>
      <c r="AE367" s="130">
        <f t="shared" si="96"/>
        <v>-1.6750000000000114</v>
      </c>
      <c r="AF367" s="130">
        <f t="shared" si="97"/>
        <v>2.5517560657917215</v>
      </c>
      <c r="AG367" s="130">
        <f t="shared" si="98"/>
        <v>17.810756065791736</v>
      </c>
      <c r="AH367" s="130">
        <f t="shared" si="99"/>
        <v>13.02175606579172</v>
      </c>
      <c r="AI367" s="130">
        <f t="shared" si="100"/>
        <v>11.346756065791709</v>
      </c>
    </row>
    <row r="368" spans="1:35" ht="15">
      <c r="A368" s="237">
        <v>308</v>
      </c>
      <c r="B368" s="238" t="s">
        <v>587</v>
      </c>
      <c r="C368" s="239">
        <v>56</v>
      </c>
      <c r="D368" s="238" t="s">
        <v>297</v>
      </c>
      <c r="E368" s="238" t="s">
        <v>60</v>
      </c>
      <c r="F368" s="239">
        <v>50</v>
      </c>
      <c r="G368" s="238" t="s">
        <v>162</v>
      </c>
      <c r="H368" s="239" t="s">
        <v>163</v>
      </c>
      <c r="I368" s="240">
        <v>0.9756830601092896</v>
      </c>
      <c r="J368" s="240">
        <v>0.58</v>
      </c>
      <c r="K368" s="241" t="s">
        <v>164</v>
      </c>
      <c r="L368" s="241" t="s">
        <v>4</v>
      </c>
      <c r="M368" s="242">
        <v>9520.439338210952</v>
      </c>
      <c r="N368" s="243">
        <v>9446.534513699638</v>
      </c>
      <c r="O368" s="244">
        <f t="shared" si="102"/>
        <v>8.71928587873376</v>
      </c>
      <c r="P368" s="244">
        <f t="shared" si="102"/>
        <v>9.881857329231595</v>
      </c>
      <c r="Q368" s="244">
        <f t="shared" si="87"/>
        <v>1.1625714504978344</v>
      </c>
      <c r="R368" s="245">
        <v>174.193</v>
      </c>
      <c r="S368" s="245">
        <v>177.903</v>
      </c>
      <c r="T368" s="245">
        <v>197.22899999999998</v>
      </c>
      <c r="U368" s="245">
        <v>189.629</v>
      </c>
      <c r="V368" s="245">
        <v>187.304</v>
      </c>
      <c r="W368" s="245">
        <f t="shared" si="88"/>
        <v>165.47371412126626</v>
      </c>
      <c r="X368" s="245">
        <f t="shared" si="89"/>
        <v>168.0211426707684</v>
      </c>
      <c r="Y368" s="245">
        <f t="shared" si="90"/>
        <v>187.3471426707684</v>
      </c>
      <c r="Z368" s="245">
        <f t="shared" si="91"/>
        <v>179.7471426707684</v>
      </c>
      <c r="AA368" s="245">
        <f t="shared" si="92"/>
        <v>177.4221426707684</v>
      </c>
      <c r="AB368" s="130">
        <f t="shared" si="93"/>
        <v>2.5474285495021434</v>
      </c>
      <c r="AC368" s="130">
        <f t="shared" si="94"/>
        <v>19.325999999999993</v>
      </c>
      <c r="AD368" s="130">
        <f t="shared" si="95"/>
        <v>-7.599999999999994</v>
      </c>
      <c r="AE368" s="130">
        <f t="shared" si="96"/>
        <v>-2.3249999999999886</v>
      </c>
      <c r="AF368" s="130">
        <f t="shared" si="97"/>
        <v>2.5474285495021434</v>
      </c>
      <c r="AG368" s="130">
        <f t="shared" si="98"/>
        <v>21.873428549502137</v>
      </c>
      <c r="AH368" s="130">
        <f t="shared" si="99"/>
        <v>14.273428549502142</v>
      </c>
      <c r="AI368" s="130">
        <f t="shared" si="100"/>
        <v>11.948428549502154</v>
      </c>
    </row>
    <row r="369" spans="1:35" ht="15">
      <c r="A369" s="237">
        <v>555</v>
      </c>
      <c r="B369" s="238" t="s">
        <v>590</v>
      </c>
      <c r="C369" s="239">
        <v>67</v>
      </c>
      <c r="D369" s="238" t="s">
        <v>199</v>
      </c>
      <c r="E369" s="238" t="s">
        <v>61</v>
      </c>
      <c r="F369" s="239">
        <v>78</v>
      </c>
      <c r="G369" s="238" t="s">
        <v>162</v>
      </c>
      <c r="H369" s="239" t="s">
        <v>163</v>
      </c>
      <c r="I369" s="240">
        <v>0.9446896455093177</v>
      </c>
      <c r="J369" s="240">
        <v>0.544</v>
      </c>
      <c r="K369" s="241" t="s">
        <v>164</v>
      </c>
      <c r="L369" s="241" t="s">
        <v>3</v>
      </c>
      <c r="M369" s="242">
        <v>10525.406447828405</v>
      </c>
      <c r="N369" s="243">
        <v>10443.70031129383</v>
      </c>
      <c r="O369" s="244">
        <f t="shared" si="102"/>
        <v>9.601290732037597</v>
      </c>
      <c r="P369" s="244">
        <f t="shared" si="102"/>
        <v>10.881462829642611</v>
      </c>
      <c r="Q369" s="244">
        <f t="shared" si="87"/>
        <v>1.2801720976050142</v>
      </c>
      <c r="R369" s="245">
        <v>166.99896300000003</v>
      </c>
      <c r="S369" s="245">
        <v>170.35180300000002</v>
      </c>
      <c r="T369" s="245">
        <v>186.541803</v>
      </c>
      <c r="U369" s="245">
        <v>182.734803</v>
      </c>
      <c r="V369" s="245">
        <v>180.669803</v>
      </c>
      <c r="W369" s="245">
        <f t="shared" si="88"/>
        <v>157.39767226796243</v>
      </c>
      <c r="X369" s="245">
        <f t="shared" si="89"/>
        <v>159.47034017035742</v>
      </c>
      <c r="Y369" s="245">
        <f t="shared" si="90"/>
        <v>175.6603401703574</v>
      </c>
      <c r="Z369" s="245">
        <f t="shared" si="91"/>
        <v>171.8533401703574</v>
      </c>
      <c r="AA369" s="245">
        <f t="shared" si="92"/>
        <v>169.7883401703574</v>
      </c>
      <c r="AB369" s="130">
        <f t="shared" si="93"/>
        <v>2.0726679023949828</v>
      </c>
      <c r="AC369" s="130">
        <f t="shared" si="94"/>
        <v>16.18999999999997</v>
      </c>
      <c r="AD369" s="130">
        <f t="shared" si="95"/>
        <v>-3.806999999999988</v>
      </c>
      <c r="AE369" s="130">
        <f t="shared" si="96"/>
        <v>-2.0649999999999977</v>
      </c>
      <c r="AF369" s="130">
        <f t="shared" si="97"/>
        <v>2.0726679023949828</v>
      </c>
      <c r="AG369" s="130">
        <f t="shared" si="98"/>
        <v>18.262667902394952</v>
      </c>
      <c r="AH369" s="130">
        <f t="shared" si="99"/>
        <v>14.455667902394964</v>
      </c>
      <c r="AI369" s="130">
        <f t="shared" si="100"/>
        <v>12.390667902394966</v>
      </c>
    </row>
    <row r="370" spans="1:35" ht="15">
      <c r="A370" s="237">
        <v>880</v>
      </c>
      <c r="B370" s="238" t="s">
        <v>591</v>
      </c>
      <c r="C370" s="239">
        <v>47</v>
      </c>
      <c r="D370" s="238" t="s">
        <v>185</v>
      </c>
      <c r="E370" s="238" t="s">
        <v>115</v>
      </c>
      <c r="F370" s="239">
        <v>50</v>
      </c>
      <c r="G370" s="238" t="s">
        <v>162</v>
      </c>
      <c r="H370" s="239" t="s">
        <v>163</v>
      </c>
      <c r="I370" s="240">
        <v>0.8211475409836065</v>
      </c>
      <c r="J370" s="240">
        <v>0.72</v>
      </c>
      <c r="K370" s="241" t="s">
        <v>207</v>
      </c>
      <c r="L370" s="241" t="s">
        <v>3</v>
      </c>
      <c r="M370" s="242">
        <v>6689.497267514789</v>
      </c>
      <c r="N370" s="243">
        <v>6637.568348684295</v>
      </c>
      <c r="O370" s="244">
        <f t="shared" si="102"/>
        <v>8.345723312073357</v>
      </c>
      <c r="P370" s="244">
        <f t="shared" si="102"/>
        <v>9.458486420349804</v>
      </c>
      <c r="Q370" s="244">
        <f t="shared" si="87"/>
        <v>1.1127631082764466</v>
      </c>
      <c r="R370" s="245">
        <v>149.58071600000002</v>
      </c>
      <c r="S370" s="245">
        <v>153.043395</v>
      </c>
      <c r="T370" s="245">
        <v>171.304395</v>
      </c>
      <c r="U370" s="245">
        <v>165.315395</v>
      </c>
      <c r="V370" s="245">
        <v>163.783395</v>
      </c>
      <c r="W370" s="245">
        <f t="shared" si="88"/>
        <v>141.23499268792668</v>
      </c>
      <c r="X370" s="245">
        <f t="shared" si="89"/>
        <v>143.5849085796502</v>
      </c>
      <c r="Y370" s="245">
        <f t="shared" si="90"/>
        <v>161.8459085796502</v>
      </c>
      <c r="Z370" s="245">
        <f t="shared" si="91"/>
        <v>155.8569085796502</v>
      </c>
      <c r="AA370" s="245">
        <f t="shared" si="92"/>
        <v>154.3249085796502</v>
      </c>
      <c r="AB370" s="130">
        <f t="shared" si="93"/>
        <v>2.3499158917235263</v>
      </c>
      <c r="AC370" s="130">
        <f t="shared" si="94"/>
        <v>18.260999999999996</v>
      </c>
      <c r="AD370" s="130">
        <f t="shared" si="95"/>
        <v>-5.989000000000004</v>
      </c>
      <c r="AE370" s="130">
        <f t="shared" si="96"/>
        <v>-1.5319999999999823</v>
      </c>
      <c r="AF370" s="130">
        <f t="shared" si="97"/>
        <v>2.3499158917235263</v>
      </c>
      <c r="AG370" s="130">
        <f t="shared" si="98"/>
        <v>20.610915891723522</v>
      </c>
      <c r="AH370" s="130">
        <f t="shared" si="99"/>
        <v>14.621915891723518</v>
      </c>
      <c r="AI370" s="130">
        <f t="shared" si="100"/>
        <v>13.089915891723535</v>
      </c>
    </row>
    <row r="371" spans="1:35" ht="15">
      <c r="A371" s="237">
        <v>511</v>
      </c>
      <c r="B371" s="238" t="s">
        <v>589</v>
      </c>
      <c r="C371" s="239">
        <v>22</v>
      </c>
      <c r="D371" s="238" t="s">
        <v>191</v>
      </c>
      <c r="E371" s="238" t="s">
        <v>167</v>
      </c>
      <c r="F371" s="239">
        <v>70</v>
      </c>
      <c r="G371" s="238" t="s">
        <v>162</v>
      </c>
      <c r="H371" s="239" t="s">
        <v>163</v>
      </c>
      <c r="I371" s="240">
        <v>0.7724824355971897</v>
      </c>
      <c r="J371" s="240">
        <v>0.593</v>
      </c>
      <c r="K371" s="241" t="s">
        <v>164</v>
      </c>
      <c r="L371" s="241" t="s">
        <v>3</v>
      </c>
      <c r="M371" s="242">
        <v>7526.743111347714</v>
      </c>
      <c r="N371" s="243">
        <v>7526.743111347714</v>
      </c>
      <c r="O371" s="244">
        <f t="shared" si="102"/>
        <v>10.77145493205094</v>
      </c>
      <c r="P371" s="244">
        <f t="shared" si="102"/>
        <v>12.207648922991064</v>
      </c>
      <c r="Q371" s="244">
        <f t="shared" si="87"/>
        <v>1.436193990940124</v>
      </c>
      <c r="R371" s="245">
        <v>136.172415</v>
      </c>
      <c r="S371" s="245">
        <v>139.47307300000003</v>
      </c>
      <c r="T371" s="245">
        <v>156.919073</v>
      </c>
      <c r="U371" s="245">
        <v>152.303073</v>
      </c>
      <c r="V371" s="245">
        <v>150.668073</v>
      </c>
      <c r="W371" s="245">
        <f t="shared" si="88"/>
        <v>125.40096006794906</v>
      </c>
      <c r="X371" s="245">
        <f t="shared" si="89"/>
        <v>127.26542407700896</v>
      </c>
      <c r="Y371" s="245">
        <f t="shared" si="90"/>
        <v>144.71142407700893</v>
      </c>
      <c r="Z371" s="245">
        <f t="shared" si="91"/>
        <v>140.09542407700894</v>
      </c>
      <c r="AA371" s="245">
        <f t="shared" si="92"/>
        <v>138.46042407700892</v>
      </c>
      <c r="AB371" s="130">
        <f t="shared" si="93"/>
        <v>1.8644640090599012</v>
      </c>
      <c r="AC371" s="130">
        <f t="shared" si="94"/>
        <v>17.44599999999997</v>
      </c>
      <c r="AD371" s="130">
        <f t="shared" si="95"/>
        <v>-4.6159999999999854</v>
      </c>
      <c r="AE371" s="130">
        <f t="shared" si="96"/>
        <v>-1.6350000000000193</v>
      </c>
      <c r="AF371" s="130">
        <f t="shared" si="97"/>
        <v>1.8644640090599012</v>
      </c>
      <c r="AG371" s="130">
        <f t="shared" si="98"/>
        <v>19.31046400905987</v>
      </c>
      <c r="AH371" s="130">
        <f t="shared" si="99"/>
        <v>14.694464009059885</v>
      </c>
      <c r="AI371" s="130">
        <f t="shared" si="100"/>
        <v>13.059464009059866</v>
      </c>
    </row>
    <row r="372" spans="1:35" ht="15">
      <c r="A372" s="237">
        <v>387</v>
      </c>
      <c r="B372" s="238" t="s">
        <v>593</v>
      </c>
      <c r="C372" s="239">
        <v>22</v>
      </c>
      <c r="D372" s="238" t="s">
        <v>191</v>
      </c>
      <c r="E372" s="238" t="s">
        <v>167</v>
      </c>
      <c r="F372" s="239">
        <v>20</v>
      </c>
      <c r="G372" s="238" t="s">
        <v>168</v>
      </c>
      <c r="H372" s="239" t="s">
        <v>163</v>
      </c>
      <c r="I372" s="240">
        <v>0.9206284153005464</v>
      </c>
      <c r="J372" s="240">
        <v>0.546</v>
      </c>
      <c r="K372" s="241" t="s">
        <v>164</v>
      </c>
      <c r="L372" s="241" t="s">
        <v>3</v>
      </c>
      <c r="M372" s="242">
        <v>3723.479666409275</v>
      </c>
      <c r="N372" s="243">
        <v>3694.5752113162252</v>
      </c>
      <c r="O372" s="244">
        <f t="shared" si="102"/>
        <v>9.816138048501118</v>
      </c>
      <c r="P372" s="244">
        <f t="shared" si="102"/>
        <v>11.124956454967936</v>
      </c>
      <c r="Q372" s="244">
        <f t="shared" si="87"/>
        <v>1.308818406466818</v>
      </c>
      <c r="R372" s="245">
        <v>142.68149200000002</v>
      </c>
      <c r="S372" s="245">
        <v>146.12415700000003</v>
      </c>
      <c r="T372" s="245">
        <v>161.854157</v>
      </c>
      <c r="U372" s="245">
        <v>159.60515700000002</v>
      </c>
      <c r="V372" s="245">
        <v>157.43915700000002</v>
      </c>
      <c r="W372" s="245">
        <f t="shared" si="88"/>
        <v>132.8653539514989</v>
      </c>
      <c r="X372" s="245">
        <f t="shared" si="89"/>
        <v>134.9992005450321</v>
      </c>
      <c r="Y372" s="245">
        <f t="shared" si="90"/>
        <v>150.72920054503206</v>
      </c>
      <c r="Z372" s="245">
        <f t="shared" si="91"/>
        <v>148.4802005450321</v>
      </c>
      <c r="AA372" s="245">
        <f t="shared" si="92"/>
        <v>146.3142005450321</v>
      </c>
      <c r="AB372" s="130">
        <f t="shared" si="93"/>
        <v>2.1338465935332067</v>
      </c>
      <c r="AC372" s="130">
        <f t="shared" si="94"/>
        <v>15.729999999999961</v>
      </c>
      <c r="AD372" s="130">
        <f t="shared" si="95"/>
        <v>-2.248999999999967</v>
      </c>
      <c r="AE372" s="130">
        <f t="shared" si="96"/>
        <v>-2.165999999999997</v>
      </c>
      <c r="AF372" s="130">
        <f t="shared" si="97"/>
        <v>2.1338465935332067</v>
      </c>
      <c r="AG372" s="130">
        <f t="shared" si="98"/>
        <v>17.863846593533168</v>
      </c>
      <c r="AH372" s="130">
        <f t="shared" si="99"/>
        <v>15.614846593533201</v>
      </c>
      <c r="AI372" s="130">
        <f t="shared" si="100"/>
        <v>13.448846593533204</v>
      </c>
    </row>
    <row r="373" spans="1:35" ht="15">
      <c r="A373" s="237">
        <v>613</v>
      </c>
      <c r="B373" s="238" t="s">
        <v>592</v>
      </c>
      <c r="C373" s="239">
        <v>71</v>
      </c>
      <c r="D373" s="238" t="s">
        <v>322</v>
      </c>
      <c r="E373" s="238" t="s">
        <v>167</v>
      </c>
      <c r="F373" s="239">
        <v>25</v>
      </c>
      <c r="G373" s="238" t="s">
        <v>168</v>
      </c>
      <c r="H373" s="239" t="s">
        <v>400</v>
      </c>
      <c r="I373" s="240">
        <v>0.987103825136612</v>
      </c>
      <c r="J373" s="240">
        <v>1</v>
      </c>
      <c r="K373" s="241" t="s">
        <v>174</v>
      </c>
      <c r="L373" s="241" t="s">
        <v>5</v>
      </c>
      <c r="M373" s="242">
        <v>6998.16411285542</v>
      </c>
      <c r="N373" s="243">
        <v>4376.721946731184</v>
      </c>
      <c r="O373" s="244">
        <f t="shared" si="102"/>
        <v>4.998674304228241</v>
      </c>
      <c r="P373" s="244">
        <f t="shared" si="102"/>
        <v>5.6651642114586735</v>
      </c>
      <c r="Q373" s="244">
        <f t="shared" si="87"/>
        <v>0.6664899072304324</v>
      </c>
      <c r="R373" s="245">
        <v>125.19594000000001</v>
      </c>
      <c r="S373" s="245">
        <v>128.219143</v>
      </c>
      <c r="T373" s="245">
        <v>136.46614300000002</v>
      </c>
      <c r="U373" s="245">
        <v>141.631143</v>
      </c>
      <c r="V373" s="245">
        <v>139.511143</v>
      </c>
      <c r="W373" s="245">
        <f t="shared" si="88"/>
        <v>120.19726569577176</v>
      </c>
      <c r="X373" s="245">
        <f t="shared" si="89"/>
        <v>122.55397878854133</v>
      </c>
      <c r="Y373" s="245">
        <f t="shared" si="90"/>
        <v>130.80097878854133</v>
      </c>
      <c r="Z373" s="245">
        <f t="shared" si="91"/>
        <v>135.96597878854135</v>
      </c>
      <c r="AA373" s="245">
        <f t="shared" si="92"/>
        <v>133.84597878854134</v>
      </c>
      <c r="AB373" s="130">
        <f t="shared" si="93"/>
        <v>2.356713092769567</v>
      </c>
      <c r="AC373" s="130">
        <f t="shared" si="94"/>
        <v>8.247</v>
      </c>
      <c r="AD373" s="130">
        <f t="shared" si="95"/>
        <v>5.1650000000000205</v>
      </c>
      <c r="AE373" s="130">
        <f t="shared" si="96"/>
        <v>-2.1200000000000045</v>
      </c>
      <c r="AF373" s="130">
        <f t="shared" si="97"/>
        <v>2.356713092769567</v>
      </c>
      <c r="AG373" s="130">
        <f t="shared" si="98"/>
        <v>10.603713092769567</v>
      </c>
      <c r="AH373" s="130">
        <f t="shared" si="99"/>
        <v>15.768713092769588</v>
      </c>
      <c r="AI373" s="130">
        <f t="shared" si="100"/>
        <v>13.648713092769583</v>
      </c>
    </row>
    <row r="374" spans="1:35" ht="15">
      <c r="A374" s="237">
        <v>277</v>
      </c>
      <c r="B374" s="238" t="s">
        <v>594</v>
      </c>
      <c r="C374" s="239">
        <v>15</v>
      </c>
      <c r="D374" s="238" t="s">
        <v>267</v>
      </c>
      <c r="E374" s="238" t="s">
        <v>167</v>
      </c>
      <c r="F374" s="239">
        <v>30</v>
      </c>
      <c r="G374" s="238" t="s">
        <v>168</v>
      </c>
      <c r="H374" s="239" t="s">
        <v>163</v>
      </c>
      <c r="I374" s="240">
        <v>0.8648451730418943</v>
      </c>
      <c r="J374" s="240">
        <v>0.572</v>
      </c>
      <c r="K374" s="241" t="s">
        <v>164</v>
      </c>
      <c r="L374" s="241" t="s">
        <v>4</v>
      </c>
      <c r="M374" s="242">
        <v>5406.7524971392</v>
      </c>
      <c r="N374" s="243">
        <v>5364.781209861163</v>
      </c>
      <c r="O374" s="244">
        <f t="shared" si="102"/>
        <v>9.974319621317804</v>
      </c>
      <c r="P374" s="244">
        <f t="shared" si="102"/>
        <v>11.304228904160178</v>
      </c>
      <c r="Q374" s="244">
        <f t="shared" si="87"/>
        <v>1.3299092828423742</v>
      </c>
      <c r="R374" s="245">
        <v>150.579</v>
      </c>
      <c r="S374" s="245">
        <v>154.126</v>
      </c>
      <c r="T374" s="245">
        <v>168.067</v>
      </c>
      <c r="U374" s="245">
        <v>170.191</v>
      </c>
      <c r="V374" s="245">
        <v>167.967</v>
      </c>
      <c r="W374" s="245">
        <f t="shared" si="88"/>
        <v>140.6046803786822</v>
      </c>
      <c r="X374" s="245">
        <f t="shared" si="89"/>
        <v>142.82177109583984</v>
      </c>
      <c r="Y374" s="245">
        <f t="shared" si="90"/>
        <v>156.76277109583984</v>
      </c>
      <c r="Z374" s="245">
        <f t="shared" si="91"/>
        <v>158.88677109583983</v>
      </c>
      <c r="AA374" s="245">
        <f t="shared" si="92"/>
        <v>156.66277109583984</v>
      </c>
      <c r="AB374" s="130">
        <f t="shared" si="93"/>
        <v>2.217090717157646</v>
      </c>
      <c r="AC374" s="130">
        <f t="shared" si="94"/>
        <v>13.941000000000003</v>
      </c>
      <c r="AD374" s="130">
        <f t="shared" si="95"/>
        <v>2.1239999999999952</v>
      </c>
      <c r="AE374" s="130">
        <f t="shared" si="96"/>
        <v>-2.2239999999999895</v>
      </c>
      <c r="AF374" s="130">
        <f t="shared" si="97"/>
        <v>2.217090717157646</v>
      </c>
      <c r="AG374" s="130">
        <f t="shared" si="98"/>
        <v>16.15809071715765</v>
      </c>
      <c r="AH374" s="130">
        <f t="shared" si="99"/>
        <v>18.282090717157644</v>
      </c>
      <c r="AI374" s="130">
        <f t="shared" si="100"/>
        <v>16.058090717157654</v>
      </c>
    </row>
    <row r="375" spans="1:35" ht="15">
      <c r="A375" s="237">
        <v>855</v>
      </c>
      <c r="B375" s="238" t="s">
        <v>596</v>
      </c>
      <c r="C375" s="239">
        <v>24</v>
      </c>
      <c r="D375" s="238" t="s">
        <v>216</v>
      </c>
      <c r="E375" s="238" t="s">
        <v>167</v>
      </c>
      <c r="F375" s="239">
        <v>50</v>
      </c>
      <c r="G375" s="238" t="s">
        <v>162</v>
      </c>
      <c r="H375" s="239" t="s">
        <v>163</v>
      </c>
      <c r="I375" s="240">
        <v>0.5773224043715847</v>
      </c>
      <c r="J375" s="240">
        <v>0.823</v>
      </c>
      <c r="K375" s="241" t="s">
        <v>290</v>
      </c>
      <c r="L375" s="241" t="s">
        <v>3</v>
      </c>
      <c r="M375" s="242">
        <v>5846.606359159367</v>
      </c>
      <c r="N375" s="243">
        <v>5846.606359159367</v>
      </c>
      <c r="O375" s="244">
        <f t="shared" si="102"/>
        <v>10.384830886225807</v>
      </c>
      <c r="P375" s="244">
        <f t="shared" si="102"/>
        <v>11.769475004389248</v>
      </c>
      <c r="Q375" s="244">
        <f t="shared" si="87"/>
        <v>1.3846441181634415</v>
      </c>
      <c r="R375" s="245">
        <v>143.04004300000003</v>
      </c>
      <c r="S375" s="245">
        <v>146.34360300000003</v>
      </c>
      <c r="T375" s="245">
        <v>166.90060300000002</v>
      </c>
      <c r="U375" s="245">
        <v>169.37260300000003</v>
      </c>
      <c r="V375" s="245">
        <v>165.34460300000003</v>
      </c>
      <c r="W375" s="245">
        <f t="shared" si="88"/>
        <v>132.6552121137742</v>
      </c>
      <c r="X375" s="245">
        <f t="shared" si="89"/>
        <v>134.57412799561078</v>
      </c>
      <c r="Y375" s="245">
        <f t="shared" si="90"/>
        <v>155.13112799561077</v>
      </c>
      <c r="Z375" s="245">
        <f t="shared" si="91"/>
        <v>157.60312799561078</v>
      </c>
      <c r="AA375" s="245">
        <f t="shared" si="92"/>
        <v>153.57512799561079</v>
      </c>
      <c r="AB375" s="130">
        <f t="shared" si="93"/>
        <v>1.9189158818365684</v>
      </c>
      <c r="AC375" s="130">
        <f t="shared" si="94"/>
        <v>20.556999999999988</v>
      </c>
      <c r="AD375" s="130">
        <f t="shared" si="95"/>
        <v>2.4720000000000084</v>
      </c>
      <c r="AE375" s="130">
        <f t="shared" si="96"/>
        <v>-4.027999999999992</v>
      </c>
      <c r="AF375" s="130">
        <f t="shared" si="97"/>
        <v>1.9189158818365684</v>
      </c>
      <c r="AG375" s="130">
        <f t="shared" si="98"/>
        <v>22.475915881836556</v>
      </c>
      <c r="AH375" s="130">
        <f t="shared" si="99"/>
        <v>24.947915881836565</v>
      </c>
      <c r="AI375" s="130">
        <f t="shared" si="100"/>
        <v>20.919915881836573</v>
      </c>
    </row>
    <row r="376" spans="1:35" ht="15">
      <c r="A376" s="237">
        <v>141</v>
      </c>
      <c r="B376" s="238" t="s">
        <v>597</v>
      </c>
      <c r="C376" s="239">
        <v>3</v>
      </c>
      <c r="D376" s="238" t="s">
        <v>262</v>
      </c>
      <c r="E376" s="238" t="s">
        <v>167</v>
      </c>
      <c r="F376" s="239">
        <v>27</v>
      </c>
      <c r="G376" s="238" t="s">
        <v>168</v>
      </c>
      <c r="H376" s="239" t="s">
        <v>163</v>
      </c>
      <c r="I376" s="240">
        <v>0.7141266950010119</v>
      </c>
      <c r="J376" s="240">
        <v>0.735</v>
      </c>
      <c r="K376" s="241" t="s">
        <v>207</v>
      </c>
      <c r="L376" s="241" t="s">
        <v>4</v>
      </c>
      <c r="M376" s="242">
        <v>5091.982268596408</v>
      </c>
      <c r="N376" s="243">
        <v>5052.4544650353955</v>
      </c>
      <c r="O376" s="244">
        <f t="shared" si="102"/>
        <v>9.400589065530077</v>
      </c>
      <c r="P376" s="244">
        <f t="shared" si="102"/>
        <v>10.654000940934088</v>
      </c>
      <c r="Q376" s="244">
        <f t="shared" si="87"/>
        <v>1.2534118754040104</v>
      </c>
      <c r="R376" s="245">
        <v>159.28900000000002</v>
      </c>
      <c r="S376" s="245">
        <v>162.94</v>
      </c>
      <c r="T376" s="245">
        <v>184.62500000000003</v>
      </c>
      <c r="U376" s="245">
        <v>187.268</v>
      </c>
      <c r="V376" s="245">
        <v>183.983</v>
      </c>
      <c r="W376" s="245">
        <f t="shared" si="88"/>
        <v>149.88841093446993</v>
      </c>
      <c r="X376" s="245">
        <f t="shared" si="89"/>
        <v>152.28599905906592</v>
      </c>
      <c r="Y376" s="245">
        <f t="shared" si="90"/>
        <v>173.97099905906595</v>
      </c>
      <c r="Z376" s="245">
        <f t="shared" si="91"/>
        <v>176.61399905906592</v>
      </c>
      <c r="AA376" s="245">
        <f t="shared" si="92"/>
        <v>173.32899905906592</v>
      </c>
      <c r="AB376" s="130">
        <f t="shared" si="93"/>
        <v>2.397588124595984</v>
      </c>
      <c r="AC376" s="130">
        <f t="shared" si="94"/>
        <v>21.68500000000003</v>
      </c>
      <c r="AD376" s="130">
        <f t="shared" si="95"/>
        <v>2.6429999999999723</v>
      </c>
      <c r="AE376" s="130">
        <f t="shared" si="96"/>
        <v>-3.2849999999999966</v>
      </c>
      <c r="AF376" s="130">
        <f t="shared" si="97"/>
        <v>2.397588124595984</v>
      </c>
      <c r="AG376" s="130">
        <f t="shared" si="98"/>
        <v>24.082588124596015</v>
      </c>
      <c r="AH376" s="130">
        <f t="shared" si="99"/>
        <v>26.725588124595987</v>
      </c>
      <c r="AI376" s="130">
        <f t="shared" si="100"/>
        <v>23.44058812459599</v>
      </c>
    </row>
    <row r="377" spans="1:35" ht="15">
      <c r="A377" s="237">
        <v>809</v>
      </c>
      <c r="B377" s="238" t="s">
        <v>598</v>
      </c>
      <c r="C377" s="239">
        <v>52</v>
      </c>
      <c r="D377" s="238" t="s">
        <v>370</v>
      </c>
      <c r="E377" s="238" t="s">
        <v>167</v>
      </c>
      <c r="F377" s="239">
        <v>25</v>
      </c>
      <c r="G377" s="238" t="s">
        <v>168</v>
      </c>
      <c r="H377" s="239" t="s">
        <v>163</v>
      </c>
      <c r="I377" s="240">
        <v>0.9222950819672131</v>
      </c>
      <c r="J377" s="240">
        <v>0.224</v>
      </c>
      <c r="K377" s="241" t="s">
        <v>164</v>
      </c>
      <c r="L377" s="241" t="s">
        <v>4</v>
      </c>
      <c r="M377" s="242">
        <v>1295.9419974448576</v>
      </c>
      <c r="N377" s="243">
        <v>1285.8819190707852</v>
      </c>
      <c r="O377" s="244">
        <f t="shared" si="102"/>
        <v>23.883598638437544</v>
      </c>
      <c r="P377" s="244">
        <f t="shared" si="102"/>
        <v>27.068078456895883</v>
      </c>
      <c r="Q377" s="244">
        <f t="shared" si="87"/>
        <v>3.184479818458339</v>
      </c>
      <c r="R377" s="245">
        <v>148.731</v>
      </c>
      <c r="S377" s="245">
        <v>152.115</v>
      </c>
      <c r="T377" s="245">
        <v>185.918</v>
      </c>
      <c r="U377" s="245">
        <v>185.059</v>
      </c>
      <c r="V377" s="245">
        <v>180.56699999999998</v>
      </c>
      <c r="W377" s="245">
        <f t="shared" si="88"/>
        <v>124.84740136156245</v>
      </c>
      <c r="X377" s="245">
        <f t="shared" si="89"/>
        <v>125.04692154310413</v>
      </c>
      <c r="Y377" s="245">
        <f t="shared" si="90"/>
        <v>158.84992154310413</v>
      </c>
      <c r="Z377" s="245">
        <f t="shared" si="91"/>
        <v>157.99092154310412</v>
      </c>
      <c r="AA377" s="245">
        <f t="shared" si="92"/>
        <v>153.4989215431041</v>
      </c>
      <c r="AB377" s="130">
        <f t="shared" si="93"/>
        <v>0.19952018154168627</v>
      </c>
      <c r="AC377" s="130">
        <f t="shared" si="94"/>
        <v>33.803</v>
      </c>
      <c r="AD377" s="130">
        <f t="shared" si="95"/>
        <v>-0.8590000000000089</v>
      </c>
      <c r="AE377" s="130">
        <f t="shared" si="96"/>
        <v>-4.492000000000019</v>
      </c>
      <c r="AF377" s="130">
        <f t="shared" si="97"/>
        <v>0.19952018154168627</v>
      </c>
      <c r="AG377" s="130">
        <f t="shared" si="98"/>
        <v>34.00252018154168</v>
      </c>
      <c r="AH377" s="130">
        <f t="shared" si="99"/>
        <v>33.143520181541675</v>
      </c>
      <c r="AI377" s="130">
        <f t="shared" si="100"/>
        <v>28.651520181541656</v>
      </c>
    </row>
    <row r="378" spans="1:35" ht="15">
      <c r="A378" s="237">
        <v>418</v>
      </c>
      <c r="B378" s="238" t="s">
        <v>595</v>
      </c>
      <c r="C378" s="239">
        <v>45</v>
      </c>
      <c r="D378" s="238" t="s">
        <v>307</v>
      </c>
      <c r="E378" s="238" t="s">
        <v>61</v>
      </c>
      <c r="F378" s="239">
        <v>78</v>
      </c>
      <c r="G378" s="238" t="s">
        <v>162</v>
      </c>
      <c r="H378" s="239" t="s">
        <v>163</v>
      </c>
      <c r="I378" s="240">
        <v>0.6883844752697211</v>
      </c>
      <c r="J378" s="240">
        <v>1</v>
      </c>
      <c r="K378" s="241" t="s">
        <v>164</v>
      </c>
      <c r="L378" s="241" t="s">
        <v>3</v>
      </c>
      <c r="M378" s="242">
        <v>3811.3761797858765</v>
      </c>
      <c r="N378" s="243">
        <v>3811.3761797858765</v>
      </c>
      <c r="O378" s="244">
        <f t="shared" si="102"/>
        <v>7.167812034666353</v>
      </c>
      <c r="P378" s="244">
        <f t="shared" si="102"/>
        <v>8.1235203059552</v>
      </c>
      <c r="Q378" s="244">
        <f t="shared" si="87"/>
        <v>0.9557082712888469</v>
      </c>
      <c r="R378" s="245">
        <v>186.420162</v>
      </c>
      <c r="S378" s="245">
        <v>190.162696</v>
      </c>
      <c r="T378" s="245">
        <v>215.728696</v>
      </c>
      <c r="U378" s="245">
        <v>213.60169600000003</v>
      </c>
      <c r="V378" s="245">
        <v>209.42769600000003</v>
      </c>
      <c r="W378" s="245">
        <f t="shared" si="88"/>
        <v>179.25234996533365</v>
      </c>
      <c r="X378" s="245">
        <f t="shared" si="89"/>
        <v>182.03917569404481</v>
      </c>
      <c r="Y378" s="245">
        <f t="shared" si="90"/>
        <v>207.60517569404482</v>
      </c>
      <c r="Z378" s="245">
        <f t="shared" si="91"/>
        <v>205.47817569404484</v>
      </c>
      <c r="AA378" s="245">
        <f t="shared" si="92"/>
        <v>201.30417569404483</v>
      </c>
      <c r="AB378" s="130">
        <f t="shared" si="93"/>
        <v>2.7868257287111646</v>
      </c>
      <c r="AC378" s="130">
        <f t="shared" si="94"/>
        <v>25.566000000000003</v>
      </c>
      <c r="AD378" s="130">
        <f t="shared" si="95"/>
        <v>-2.126999999999981</v>
      </c>
      <c r="AE378" s="130">
        <f t="shared" si="96"/>
        <v>-4.174000000000007</v>
      </c>
      <c r="AF378" s="130">
        <f t="shared" si="97"/>
        <v>2.7868257287111646</v>
      </c>
      <c r="AG378" s="130">
        <f t="shared" si="98"/>
        <v>28.352825728711167</v>
      </c>
      <c r="AH378" s="130">
        <f t="shared" si="99"/>
        <v>26.225825728711186</v>
      </c>
      <c r="AI378" s="130">
        <f t="shared" si="100"/>
        <v>22.05182572871118</v>
      </c>
    </row>
  </sheetData>
  <sheetProtection/>
  <mergeCells count="3">
    <mergeCell ref="O4:Q4"/>
    <mergeCell ref="W3:AA3"/>
    <mergeCell ref="M4:M5"/>
  </mergeCells>
  <printOptions/>
  <pageMargins left="0.7" right="0.7" top="0.31" bottom="0.54" header="0.3" footer="0.3"/>
  <pageSetup fitToHeight="11" fitToWidth="1" horizontalDpi="600" verticalDpi="600" orientation="landscape" scale="55" r:id="rId1"/>
  <headerFooter>
    <oddFooter>&amp;LCHSRA, UW - Madison&amp;C&amp;P&amp;R&amp;D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7.57421875" style="0" customWidth="1"/>
    <col min="2" max="2" width="39.421875" style="0" customWidth="1"/>
    <col min="8" max="8" width="13.00390625" style="0" customWidth="1"/>
    <col min="13" max="13" width="12.140625" style="0" customWidth="1"/>
    <col min="14" max="14" width="12.57421875" style="0" bestFit="1" customWidth="1"/>
  </cols>
  <sheetData>
    <row r="1" spans="1:15" ht="26.25">
      <c r="A1" s="269" t="s">
        <v>615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9:14" ht="15">
      <c r="I3" s="264">
        <f>SUM(I6:I208)</f>
        <v>203</v>
      </c>
      <c r="J3" s="264">
        <f>SUM(J6:J208)</f>
        <v>125</v>
      </c>
      <c r="N3" s="268">
        <f>SUM(N6:N208)</f>
        <v>539596.3014449182</v>
      </c>
    </row>
    <row r="4" ht="15">
      <c r="J4" s="260"/>
    </row>
    <row r="5" spans="1:15" ht="51">
      <c r="A5" s="255" t="s">
        <v>144</v>
      </c>
      <c r="B5" s="255" t="s">
        <v>145</v>
      </c>
      <c r="C5" s="255" t="s">
        <v>5</v>
      </c>
      <c r="D5" s="255" t="s">
        <v>148</v>
      </c>
      <c r="E5" s="255" t="s">
        <v>150</v>
      </c>
      <c r="F5" s="255" t="s">
        <v>151</v>
      </c>
      <c r="G5" s="255" t="s">
        <v>616</v>
      </c>
      <c r="H5" s="255" t="s">
        <v>154</v>
      </c>
      <c r="I5" s="261" t="s">
        <v>609</v>
      </c>
      <c r="J5" s="261" t="s">
        <v>614</v>
      </c>
      <c r="K5" s="261" t="s">
        <v>608</v>
      </c>
      <c r="L5" s="261" t="s">
        <v>610</v>
      </c>
      <c r="M5" s="255" t="s">
        <v>612</v>
      </c>
      <c r="N5" s="255" t="s">
        <v>611</v>
      </c>
      <c r="O5" s="255" t="s">
        <v>613</v>
      </c>
    </row>
    <row r="6" spans="1:15" ht="15">
      <c r="A6" s="266">
        <v>550</v>
      </c>
      <c r="B6" s="238" t="s">
        <v>190</v>
      </c>
      <c r="C6" s="238" t="s">
        <v>225</v>
      </c>
      <c r="D6" s="239">
        <v>101</v>
      </c>
      <c r="E6" s="239" t="s">
        <v>163</v>
      </c>
      <c r="F6" s="257">
        <v>0.9116214900178542</v>
      </c>
      <c r="G6" s="270">
        <f>(1-F6)*D6</f>
        <v>8.926229508196727</v>
      </c>
      <c r="H6" s="241" t="s">
        <v>4</v>
      </c>
      <c r="I6" s="242">
        <v>1</v>
      </c>
      <c r="J6" s="258">
        <v>0</v>
      </c>
      <c r="K6" s="262">
        <v>187.1354389462348</v>
      </c>
      <c r="L6" s="259">
        <v>84.84300000000002</v>
      </c>
      <c r="M6" s="256">
        <v>3270989.7862089905</v>
      </c>
      <c r="N6" s="263">
        <f aca="true" t="shared" si="0" ref="N6:N69">(1-J6)*K6*L6</f>
        <v>15877.132046515404</v>
      </c>
      <c r="O6" s="265">
        <f aca="true" t="shared" si="1" ref="O6:O69">N6/M6</f>
        <v>0.004853922844227732</v>
      </c>
    </row>
    <row r="7" spans="1:15" ht="15">
      <c r="A7" s="266">
        <v>380</v>
      </c>
      <c r="B7" s="238" t="s">
        <v>294</v>
      </c>
      <c r="C7" s="238" t="s">
        <v>281</v>
      </c>
      <c r="D7" s="239">
        <v>114</v>
      </c>
      <c r="E7" s="239" t="s">
        <v>163</v>
      </c>
      <c r="F7" s="257">
        <v>0.9321014284344742</v>
      </c>
      <c r="G7" s="270">
        <f aca="true" t="shared" si="2" ref="G7:G70">(1-F7)*D7</f>
        <v>7.740437158469943</v>
      </c>
      <c r="H7" s="241" t="s">
        <v>5</v>
      </c>
      <c r="I7" s="242">
        <v>1</v>
      </c>
      <c r="J7" s="258">
        <v>0</v>
      </c>
      <c r="K7" s="262">
        <v>186.16924277476096</v>
      </c>
      <c r="L7" s="259">
        <v>80.45432199999999</v>
      </c>
      <c r="M7" s="256">
        <v>3301907.9021388823</v>
      </c>
      <c r="N7" s="263">
        <f t="shared" si="0"/>
        <v>14978.12020469679</v>
      </c>
      <c r="O7" s="265">
        <f t="shared" si="1"/>
        <v>0.004536201689633557</v>
      </c>
    </row>
    <row r="8" spans="1:15" ht="15">
      <c r="A8" s="266">
        <v>723</v>
      </c>
      <c r="B8" s="238" t="s">
        <v>505</v>
      </c>
      <c r="C8" s="238" t="s">
        <v>303</v>
      </c>
      <c r="D8" s="239">
        <v>129</v>
      </c>
      <c r="E8" s="239" t="s">
        <v>163</v>
      </c>
      <c r="F8" s="257">
        <v>0.9385563604015758</v>
      </c>
      <c r="G8" s="270">
        <f t="shared" si="2"/>
        <v>7.9262295081967284</v>
      </c>
      <c r="H8" s="241" t="s">
        <v>3</v>
      </c>
      <c r="I8" s="242">
        <v>1</v>
      </c>
      <c r="J8" s="258">
        <v>0</v>
      </c>
      <c r="K8" s="262">
        <v>168.34172617595863</v>
      </c>
      <c r="L8" s="259">
        <v>86.84684</v>
      </c>
      <c r="M8" s="256">
        <v>3298292.2480051266</v>
      </c>
      <c r="N8" s="263">
        <f t="shared" si="0"/>
        <v>14619.946958527291</v>
      </c>
      <c r="O8" s="265">
        <f t="shared" si="1"/>
        <v>0.004432580820383557</v>
      </c>
    </row>
    <row r="9" spans="1:15" ht="15">
      <c r="A9" s="266">
        <v>344</v>
      </c>
      <c r="B9" s="238" t="s">
        <v>323</v>
      </c>
      <c r="C9" s="238" t="s">
        <v>206</v>
      </c>
      <c r="D9" s="239">
        <v>133</v>
      </c>
      <c r="E9" s="239" t="s">
        <v>163</v>
      </c>
      <c r="F9" s="257">
        <v>0.9343029705411069</v>
      </c>
      <c r="G9" s="270">
        <f t="shared" si="2"/>
        <v>8.737704918032783</v>
      </c>
      <c r="H9" s="241" t="s">
        <v>4</v>
      </c>
      <c r="I9" s="242">
        <v>1</v>
      </c>
      <c r="J9" s="258">
        <v>0</v>
      </c>
      <c r="K9" s="262">
        <v>163.73822905171718</v>
      </c>
      <c r="L9" s="259">
        <v>86.81600000000002</v>
      </c>
      <c r="M9" s="256">
        <v>3034362.80781983</v>
      </c>
      <c r="N9" s="263">
        <f t="shared" si="0"/>
        <v>14215.098093353881</v>
      </c>
      <c r="O9" s="265">
        <f t="shared" si="1"/>
        <v>0.004684706145461669</v>
      </c>
    </row>
    <row r="10" spans="1:15" ht="15">
      <c r="A10" s="266">
        <v>917</v>
      </c>
      <c r="B10" s="238" t="s">
        <v>278</v>
      </c>
      <c r="C10" s="238" t="s">
        <v>279</v>
      </c>
      <c r="D10" s="239">
        <v>85</v>
      </c>
      <c r="E10" s="239" t="s">
        <v>163</v>
      </c>
      <c r="F10" s="257">
        <v>0.9166827386692382</v>
      </c>
      <c r="G10" s="270">
        <f t="shared" si="2"/>
        <v>7.081967213114751</v>
      </c>
      <c r="H10" s="241" t="s">
        <v>4</v>
      </c>
      <c r="I10" s="242">
        <v>1</v>
      </c>
      <c r="J10" s="258">
        <v>0</v>
      </c>
      <c r="K10" s="262">
        <v>146.50448757679519</v>
      </c>
      <c r="L10" s="259">
        <v>90.53527</v>
      </c>
      <c r="M10" s="256">
        <v>2813725.7656797543</v>
      </c>
      <c r="N10" s="263">
        <f t="shared" si="0"/>
        <v>13263.823338976797</v>
      </c>
      <c r="O10" s="265">
        <f t="shared" si="1"/>
        <v>0.0047139715962235765</v>
      </c>
    </row>
    <row r="11" spans="1:15" ht="15">
      <c r="A11" s="266">
        <v>345</v>
      </c>
      <c r="B11" s="238" t="s">
        <v>582</v>
      </c>
      <c r="C11" s="238" t="s">
        <v>206</v>
      </c>
      <c r="D11" s="239">
        <v>99</v>
      </c>
      <c r="E11" s="239" t="s">
        <v>163</v>
      </c>
      <c r="F11" s="257">
        <v>0.9203234531103384</v>
      </c>
      <c r="G11" s="270">
        <f t="shared" si="2"/>
        <v>7.887978142076502</v>
      </c>
      <c r="H11" s="241" t="s">
        <v>5</v>
      </c>
      <c r="I11" s="242">
        <v>1</v>
      </c>
      <c r="J11" s="258">
        <v>0</v>
      </c>
      <c r="K11" s="262">
        <v>164.15629516489477</v>
      </c>
      <c r="L11" s="259">
        <v>79.77499999999999</v>
      </c>
      <c r="M11" s="256">
        <v>2828842.3876542556</v>
      </c>
      <c r="N11" s="263">
        <f t="shared" si="0"/>
        <v>13095.568446779478</v>
      </c>
      <c r="O11" s="265">
        <f t="shared" si="1"/>
        <v>0.004629302962912204</v>
      </c>
    </row>
    <row r="12" spans="1:15" ht="15">
      <c r="A12" s="266">
        <v>662</v>
      </c>
      <c r="B12" s="238" t="s">
        <v>535</v>
      </c>
      <c r="C12" s="238" t="s">
        <v>250</v>
      </c>
      <c r="D12" s="239">
        <v>111</v>
      </c>
      <c r="E12" s="239" t="s">
        <v>163</v>
      </c>
      <c r="F12" s="257">
        <v>0.9262541229754344</v>
      </c>
      <c r="G12" s="270">
        <f t="shared" si="2"/>
        <v>8.18579234972678</v>
      </c>
      <c r="H12" s="241" t="s">
        <v>3</v>
      </c>
      <c r="I12" s="242">
        <v>1</v>
      </c>
      <c r="J12" s="258">
        <v>0</v>
      </c>
      <c r="K12" s="262">
        <v>144.38147262299955</v>
      </c>
      <c r="L12" s="259">
        <v>88.73650900000001</v>
      </c>
      <c r="M12" s="256">
        <v>2955839.246515215</v>
      </c>
      <c r="N12" s="263">
        <f t="shared" si="0"/>
        <v>12811.907844844056</v>
      </c>
      <c r="O12" s="265">
        <f t="shared" si="1"/>
        <v>0.004334439993632484</v>
      </c>
    </row>
    <row r="13" spans="1:15" ht="15">
      <c r="A13" s="266">
        <v>845</v>
      </c>
      <c r="B13" s="238" t="s">
        <v>346</v>
      </c>
      <c r="C13" s="238" t="s">
        <v>182</v>
      </c>
      <c r="D13" s="239">
        <v>107</v>
      </c>
      <c r="E13" s="239" t="s">
        <v>163</v>
      </c>
      <c r="F13" s="257">
        <v>0.9238547571625555</v>
      </c>
      <c r="G13" s="270">
        <f t="shared" si="2"/>
        <v>8.147540983606563</v>
      </c>
      <c r="H13" s="241" t="s">
        <v>4</v>
      </c>
      <c r="I13" s="242">
        <v>1</v>
      </c>
      <c r="J13" s="258">
        <v>0</v>
      </c>
      <c r="K13" s="262">
        <v>140.812911185149</v>
      </c>
      <c r="L13" s="259">
        <v>81.771</v>
      </c>
      <c r="M13" s="256">
        <v>2652074.164664142</v>
      </c>
      <c r="N13" s="263">
        <f t="shared" si="0"/>
        <v>11514.41256052082</v>
      </c>
      <c r="O13" s="265">
        <f t="shared" si="1"/>
        <v>0.004341663108044719</v>
      </c>
    </row>
    <row r="14" spans="1:15" ht="15">
      <c r="A14" s="266">
        <v>920</v>
      </c>
      <c r="B14" s="238" t="s">
        <v>462</v>
      </c>
      <c r="C14" s="238" t="s">
        <v>412</v>
      </c>
      <c r="D14" s="239">
        <v>70</v>
      </c>
      <c r="E14" s="239" t="s">
        <v>163</v>
      </c>
      <c r="F14" s="257">
        <v>0.9379000780640125</v>
      </c>
      <c r="G14" s="270">
        <f t="shared" si="2"/>
        <v>4.346994535519122</v>
      </c>
      <c r="H14" s="241" t="s">
        <v>3</v>
      </c>
      <c r="I14" s="242">
        <v>1</v>
      </c>
      <c r="J14" s="258">
        <v>0</v>
      </c>
      <c r="K14" s="262">
        <v>136.13118730286337</v>
      </c>
      <c r="L14" s="259">
        <v>84.567433</v>
      </c>
      <c r="M14" s="256">
        <v>2694809.623716491</v>
      </c>
      <c r="N14" s="263">
        <f t="shared" si="0"/>
        <v>11512.265061445347</v>
      </c>
      <c r="O14" s="265">
        <f t="shared" si="1"/>
        <v>0.0042720142306633315</v>
      </c>
    </row>
    <row r="15" spans="1:15" ht="15">
      <c r="A15" s="266">
        <v>547</v>
      </c>
      <c r="B15" s="238" t="s">
        <v>531</v>
      </c>
      <c r="C15" s="238" t="s">
        <v>303</v>
      </c>
      <c r="D15" s="239">
        <v>75</v>
      </c>
      <c r="E15" s="239" t="s">
        <v>163</v>
      </c>
      <c r="F15" s="257">
        <v>0.9216393442622951</v>
      </c>
      <c r="G15" s="270">
        <f t="shared" si="2"/>
        <v>5.877049180327868</v>
      </c>
      <c r="H15" s="241" t="s">
        <v>4</v>
      </c>
      <c r="I15" s="242">
        <v>1</v>
      </c>
      <c r="J15" s="258">
        <v>0</v>
      </c>
      <c r="K15" s="262">
        <v>128.7489865311757</v>
      </c>
      <c r="L15" s="259">
        <v>88.50200000000001</v>
      </c>
      <c r="M15" s="256">
        <v>2422667.5402088515</v>
      </c>
      <c r="N15" s="263">
        <f t="shared" si="0"/>
        <v>11394.542805982112</v>
      </c>
      <c r="O15" s="265">
        <f t="shared" si="1"/>
        <v>0.004703304360531375</v>
      </c>
    </row>
    <row r="16" spans="1:15" ht="15">
      <c r="A16" s="266">
        <v>173</v>
      </c>
      <c r="B16" s="238" t="s">
        <v>579</v>
      </c>
      <c r="C16" s="238" t="s">
        <v>394</v>
      </c>
      <c r="D16" s="239">
        <v>81</v>
      </c>
      <c r="E16" s="239" t="s">
        <v>163</v>
      </c>
      <c r="F16" s="257">
        <v>0.9141536800917494</v>
      </c>
      <c r="G16" s="270">
        <f t="shared" si="2"/>
        <v>6.953551912568303</v>
      </c>
      <c r="H16" s="241" t="s">
        <v>4</v>
      </c>
      <c r="I16" s="242">
        <v>1</v>
      </c>
      <c r="J16" s="258">
        <v>0</v>
      </c>
      <c r="K16" s="262">
        <v>118.81691327348523</v>
      </c>
      <c r="L16" s="259">
        <v>86.165049</v>
      </c>
      <c r="M16" s="256">
        <v>2306939.5923294</v>
      </c>
      <c r="N16" s="263">
        <f t="shared" si="0"/>
        <v>10237.865154238605</v>
      </c>
      <c r="O16" s="265">
        <f t="shared" si="1"/>
        <v>0.004437855758460092</v>
      </c>
    </row>
    <row r="17" spans="1:15" ht="15">
      <c r="A17" s="266">
        <v>237</v>
      </c>
      <c r="B17" s="238" t="s">
        <v>428</v>
      </c>
      <c r="C17" s="238" t="s">
        <v>334</v>
      </c>
      <c r="D17" s="239">
        <v>84</v>
      </c>
      <c r="E17" s="239" t="s">
        <v>163</v>
      </c>
      <c r="F17" s="257">
        <v>0.9271402550091075</v>
      </c>
      <c r="G17" s="270">
        <f t="shared" si="2"/>
        <v>6.120218579234973</v>
      </c>
      <c r="H17" s="241" t="s">
        <v>3</v>
      </c>
      <c r="I17" s="242">
        <v>1</v>
      </c>
      <c r="J17" s="258">
        <v>0</v>
      </c>
      <c r="K17" s="262">
        <v>113.13054770421928</v>
      </c>
      <c r="L17" s="259">
        <v>89.33888999999998</v>
      </c>
      <c r="M17" s="256">
        <v>2183890.4579350892</v>
      </c>
      <c r="N17" s="263">
        <f t="shared" si="0"/>
        <v>10106.957556986996</v>
      </c>
      <c r="O17" s="265">
        <f t="shared" si="1"/>
        <v>0.004627959941975899</v>
      </c>
    </row>
    <row r="18" spans="1:15" ht="15">
      <c r="A18" s="266">
        <v>832</v>
      </c>
      <c r="B18" s="238" t="s">
        <v>543</v>
      </c>
      <c r="C18" s="238" t="s">
        <v>171</v>
      </c>
      <c r="D18" s="239">
        <v>72</v>
      </c>
      <c r="E18" s="239" t="s">
        <v>163</v>
      </c>
      <c r="F18" s="257">
        <v>0.916514875531269</v>
      </c>
      <c r="G18" s="270">
        <f t="shared" si="2"/>
        <v>6.0109289617486334</v>
      </c>
      <c r="H18" s="241" t="s">
        <v>5</v>
      </c>
      <c r="I18" s="242">
        <v>1</v>
      </c>
      <c r="J18" s="258">
        <v>0</v>
      </c>
      <c r="K18" s="262">
        <v>112.93287720232645</v>
      </c>
      <c r="L18" s="259">
        <v>85.66499999999999</v>
      </c>
      <c r="M18" s="256">
        <v>2257596.441977999</v>
      </c>
      <c r="N18" s="263">
        <f t="shared" si="0"/>
        <v>9674.394925537295</v>
      </c>
      <c r="O18" s="265">
        <f t="shared" si="1"/>
        <v>0.0042852631877205866</v>
      </c>
    </row>
    <row r="19" spans="1:15" ht="15">
      <c r="A19" s="266">
        <v>862</v>
      </c>
      <c r="B19" s="238" t="s">
        <v>453</v>
      </c>
      <c r="C19" s="238" t="s">
        <v>191</v>
      </c>
      <c r="D19" s="239">
        <v>84</v>
      </c>
      <c r="E19" s="239" t="s">
        <v>163</v>
      </c>
      <c r="F19" s="257">
        <v>0.8933450429352069</v>
      </c>
      <c r="G19" s="270">
        <f t="shared" si="2"/>
        <v>8.95901639344262</v>
      </c>
      <c r="H19" s="241" t="s">
        <v>4</v>
      </c>
      <c r="I19" s="242">
        <v>1</v>
      </c>
      <c r="J19" s="258">
        <v>0</v>
      </c>
      <c r="K19" s="262">
        <v>110.12142523888926</v>
      </c>
      <c r="L19" s="259">
        <v>85.279</v>
      </c>
      <c r="M19" s="256">
        <v>2026220.8285773871</v>
      </c>
      <c r="N19" s="263">
        <f t="shared" si="0"/>
        <v>9391.045022947237</v>
      </c>
      <c r="O19" s="265">
        <f t="shared" si="1"/>
        <v>0.004634758902138374</v>
      </c>
    </row>
    <row r="20" spans="1:15" ht="15">
      <c r="A20" s="266">
        <v>143</v>
      </c>
      <c r="B20" s="238" t="s">
        <v>460</v>
      </c>
      <c r="C20" s="238" t="s">
        <v>461</v>
      </c>
      <c r="D20" s="239">
        <v>75</v>
      </c>
      <c r="E20" s="239" t="s">
        <v>163</v>
      </c>
      <c r="F20" s="257">
        <v>0.9320218579234972</v>
      </c>
      <c r="G20" s="270">
        <f t="shared" si="2"/>
        <v>5.098360655737707</v>
      </c>
      <c r="H20" s="241" t="s">
        <v>4</v>
      </c>
      <c r="I20" s="242">
        <v>1</v>
      </c>
      <c r="J20" s="258">
        <v>0</v>
      </c>
      <c r="K20" s="262">
        <v>110.97649374464866</v>
      </c>
      <c r="L20" s="259">
        <v>84.45400000000001</v>
      </c>
      <c r="M20" s="256">
        <v>1957801.851430685</v>
      </c>
      <c r="N20" s="263">
        <f t="shared" si="0"/>
        <v>9372.408802710559</v>
      </c>
      <c r="O20" s="265">
        <f t="shared" si="1"/>
        <v>0.004787210102933333</v>
      </c>
    </row>
    <row r="21" spans="1:15" ht="15">
      <c r="A21" s="266">
        <v>201</v>
      </c>
      <c r="B21" s="238" t="s">
        <v>255</v>
      </c>
      <c r="C21" s="238" t="s">
        <v>65</v>
      </c>
      <c r="D21" s="239">
        <v>110</v>
      </c>
      <c r="E21" s="239" t="s">
        <v>163</v>
      </c>
      <c r="F21" s="257">
        <v>0.9362394436164928</v>
      </c>
      <c r="G21" s="270">
        <f t="shared" si="2"/>
        <v>7.013661202185792</v>
      </c>
      <c r="H21" s="241" t="s">
        <v>4</v>
      </c>
      <c r="I21" s="242">
        <v>1</v>
      </c>
      <c r="J21" s="258">
        <v>0</v>
      </c>
      <c r="K21" s="262">
        <v>114.26015457411309</v>
      </c>
      <c r="L21" s="259">
        <v>81.72200000000001</v>
      </c>
      <c r="M21" s="256">
        <v>2074641.0087488524</v>
      </c>
      <c r="N21" s="263">
        <f t="shared" si="0"/>
        <v>9337.56835210567</v>
      </c>
      <c r="O21" s="265">
        <f t="shared" si="1"/>
        <v>0.004500811616433269</v>
      </c>
    </row>
    <row r="22" spans="1:15" ht="15">
      <c r="A22" s="266">
        <v>236</v>
      </c>
      <c r="B22" s="238" t="s">
        <v>576</v>
      </c>
      <c r="C22" s="238" t="s">
        <v>272</v>
      </c>
      <c r="D22" s="239">
        <v>83</v>
      </c>
      <c r="E22" s="239" t="s">
        <v>163</v>
      </c>
      <c r="F22" s="257">
        <v>0.9117782605833169</v>
      </c>
      <c r="G22" s="270">
        <f t="shared" si="2"/>
        <v>7.322404371584697</v>
      </c>
      <c r="H22" s="241" t="s">
        <v>3</v>
      </c>
      <c r="I22" s="242">
        <v>1</v>
      </c>
      <c r="J22" s="258">
        <v>0</v>
      </c>
      <c r="K22" s="262">
        <v>108.23927241845143</v>
      </c>
      <c r="L22" s="259">
        <v>84.221441</v>
      </c>
      <c r="M22" s="256">
        <v>2158914.3395388545</v>
      </c>
      <c r="N22" s="263">
        <f t="shared" si="0"/>
        <v>9116.067495873534</v>
      </c>
      <c r="O22" s="265">
        <f t="shared" si="1"/>
        <v>0.004222523945911042</v>
      </c>
    </row>
    <row r="23" spans="1:15" ht="15">
      <c r="A23" s="266">
        <v>549</v>
      </c>
      <c r="B23" s="238" t="s">
        <v>510</v>
      </c>
      <c r="C23" s="238" t="s">
        <v>70</v>
      </c>
      <c r="D23" s="239">
        <v>74</v>
      </c>
      <c r="E23" s="239" t="s">
        <v>163</v>
      </c>
      <c r="F23" s="257">
        <v>0.9083961010190519</v>
      </c>
      <c r="G23" s="270">
        <f t="shared" si="2"/>
        <v>6.7786885245901605</v>
      </c>
      <c r="H23" s="241" t="s">
        <v>3</v>
      </c>
      <c r="I23" s="242">
        <v>1</v>
      </c>
      <c r="J23" s="258">
        <v>0</v>
      </c>
      <c r="K23" s="262">
        <v>104.42705215635318</v>
      </c>
      <c r="L23" s="259">
        <v>85.568393</v>
      </c>
      <c r="M23" s="256">
        <v>2121165.014687225</v>
      </c>
      <c r="N23" s="263">
        <f t="shared" si="0"/>
        <v>8935.655038746327</v>
      </c>
      <c r="O23" s="265">
        <f t="shared" si="1"/>
        <v>0.004212616640796297</v>
      </c>
    </row>
    <row r="24" spans="1:15" ht="15">
      <c r="A24" s="266">
        <v>105</v>
      </c>
      <c r="B24" s="238" t="s">
        <v>427</v>
      </c>
      <c r="C24" s="238" t="s">
        <v>171</v>
      </c>
      <c r="D24" s="239">
        <v>55</v>
      </c>
      <c r="E24" s="239" t="s">
        <v>163</v>
      </c>
      <c r="F24" s="257">
        <v>0.9342771982116245</v>
      </c>
      <c r="G24" s="270">
        <f t="shared" si="2"/>
        <v>3.6147540983606543</v>
      </c>
      <c r="H24" s="241" t="s">
        <v>3</v>
      </c>
      <c r="I24" s="242">
        <v>1</v>
      </c>
      <c r="J24" s="258">
        <v>0</v>
      </c>
      <c r="K24" s="262">
        <v>105.00608164148218</v>
      </c>
      <c r="L24" s="259">
        <v>84.69582</v>
      </c>
      <c r="M24" s="256">
        <v>2002164.931761329</v>
      </c>
      <c r="N24" s="263">
        <f t="shared" si="0"/>
        <v>8893.576189612279</v>
      </c>
      <c r="O24" s="265">
        <f t="shared" si="1"/>
        <v>0.004441979803226546</v>
      </c>
    </row>
    <row r="25" spans="1:15" ht="15">
      <c r="A25" s="266">
        <v>312</v>
      </c>
      <c r="B25" s="238" t="s">
        <v>524</v>
      </c>
      <c r="C25" s="238" t="s">
        <v>228</v>
      </c>
      <c r="D25" s="239">
        <v>65</v>
      </c>
      <c r="E25" s="239" t="s">
        <v>163</v>
      </c>
      <c r="F25" s="257">
        <v>0.9127364438839849</v>
      </c>
      <c r="G25" s="270">
        <f t="shared" si="2"/>
        <v>5.672131147540982</v>
      </c>
      <c r="H25" s="241" t="s">
        <v>3</v>
      </c>
      <c r="I25" s="242">
        <v>1</v>
      </c>
      <c r="J25" s="258">
        <v>0</v>
      </c>
      <c r="K25" s="262">
        <v>95.58715911521851</v>
      </c>
      <c r="L25" s="259">
        <v>89.16345900000002</v>
      </c>
      <c r="M25" s="256">
        <v>1805133.039396424</v>
      </c>
      <c r="N25" s="263">
        <f t="shared" si="0"/>
        <v>8522.881742696263</v>
      </c>
      <c r="O25" s="265">
        <f t="shared" si="1"/>
        <v>0.004721470139146104</v>
      </c>
    </row>
    <row r="26" spans="1:15" ht="15">
      <c r="A26" s="266">
        <v>768</v>
      </c>
      <c r="B26" s="238" t="s">
        <v>273</v>
      </c>
      <c r="C26" s="238" t="s">
        <v>182</v>
      </c>
      <c r="D26" s="239">
        <v>74</v>
      </c>
      <c r="E26" s="239" t="s">
        <v>163</v>
      </c>
      <c r="F26" s="257">
        <v>0.9240141781125387</v>
      </c>
      <c r="G26" s="270">
        <f t="shared" si="2"/>
        <v>5.622950819672135</v>
      </c>
      <c r="H26" s="241" t="s">
        <v>3</v>
      </c>
      <c r="I26" s="242">
        <v>1</v>
      </c>
      <c r="J26" s="258">
        <v>0</v>
      </c>
      <c r="K26" s="262">
        <v>97.24995247029018</v>
      </c>
      <c r="L26" s="259">
        <v>86.147096</v>
      </c>
      <c r="M26" s="256">
        <v>1856336.6514102644</v>
      </c>
      <c r="N26" s="263">
        <f t="shared" si="0"/>
        <v>8377.800991453525</v>
      </c>
      <c r="O26" s="265">
        <f t="shared" si="1"/>
        <v>0.004513082788668146</v>
      </c>
    </row>
    <row r="27" spans="1:15" ht="15">
      <c r="A27" s="266">
        <v>770</v>
      </c>
      <c r="B27" s="238" t="s">
        <v>443</v>
      </c>
      <c r="C27" s="238" t="s">
        <v>289</v>
      </c>
      <c r="D27" s="239">
        <v>61</v>
      </c>
      <c r="E27" s="239" t="s">
        <v>163</v>
      </c>
      <c r="F27" s="257">
        <v>0.9003404102839738</v>
      </c>
      <c r="G27" s="270">
        <f t="shared" si="2"/>
        <v>6.079234972677597</v>
      </c>
      <c r="H27" s="241" t="s">
        <v>3</v>
      </c>
      <c r="I27" s="242">
        <v>1</v>
      </c>
      <c r="J27" s="258">
        <v>0</v>
      </c>
      <c r="K27" s="262">
        <v>99.56091324217495</v>
      </c>
      <c r="L27" s="259">
        <v>83.983131</v>
      </c>
      <c r="M27" s="256">
        <v>1776118.2434189182</v>
      </c>
      <c r="N27" s="263">
        <f t="shared" si="0"/>
        <v>8361.437219297213</v>
      </c>
      <c r="O27" s="265">
        <f t="shared" si="1"/>
        <v>0.004707703020493704</v>
      </c>
    </row>
    <row r="28" spans="1:15" ht="15">
      <c r="A28" s="266">
        <v>818</v>
      </c>
      <c r="B28" s="238" t="s">
        <v>520</v>
      </c>
      <c r="C28" s="238" t="s">
        <v>178</v>
      </c>
      <c r="D28" s="239">
        <v>70</v>
      </c>
      <c r="E28" s="239" t="s">
        <v>163</v>
      </c>
      <c r="F28" s="257">
        <v>0.9279859484777517</v>
      </c>
      <c r="G28" s="270">
        <f t="shared" si="2"/>
        <v>5.040983606557379</v>
      </c>
      <c r="H28" s="241" t="s">
        <v>3</v>
      </c>
      <c r="I28" s="242">
        <v>1</v>
      </c>
      <c r="J28" s="258">
        <v>0</v>
      </c>
      <c r="K28" s="262">
        <v>95.18739858033408</v>
      </c>
      <c r="L28" s="259">
        <v>86.756158</v>
      </c>
      <c r="M28" s="256">
        <v>1757869.360280366</v>
      </c>
      <c r="N28" s="263">
        <f t="shared" si="0"/>
        <v>8258.09299084444</v>
      </c>
      <c r="O28" s="265">
        <f t="shared" si="1"/>
        <v>0.004697785385785062</v>
      </c>
    </row>
    <row r="29" spans="1:15" ht="15">
      <c r="A29" s="266">
        <v>349</v>
      </c>
      <c r="B29" s="238" t="s">
        <v>435</v>
      </c>
      <c r="C29" s="238" t="s">
        <v>281</v>
      </c>
      <c r="D29" s="239">
        <v>50</v>
      </c>
      <c r="E29" s="239" t="s">
        <v>163</v>
      </c>
      <c r="F29" s="257">
        <v>0.930327868852459</v>
      </c>
      <c r="G29" s="270">
        <f t="shared" si="2"/>
        <v>3.4836065573770503</v>
      </c>
      <c r="H29" s="241" t="s">
        <v>3</v>
      </c>
      <c r="I29" s="242">
        <v>1</v>
      </c>
      <c r="J29" s="258">
        <v>0</v>
      </c>
      <c r="K29" s="262">
        <v>90.42987999041209</v>
      </c>
      <c r="L29" s="259">
        <v>90.63296799999999</v>
      </c>
      <c r="M29" s="256">
        <v>1650454.2604954126</v>
      </c>
      <c r="N29" s="263">
        <f t="shared" si="0"/>
        <v>8195.928419414859</v>
      </c>
      <c r="O29" s="265">
        <f t="shared" si="1"/>
        <v>0.004965862196601988</v>
      </c>
    </row>
    <row r="30" spans="1:15" ht="15">
      <c r="A30" s="266">
        <v>881</v>
      </c>
      <c r="B30" s="238" t="s">
        <v>268</v>
      </c>
      <c r="C30" s="238" t="s">
        <v>269</v>
      </c>
      <c r="D30" s="239">
        <v>58</v>
      </c>
      <c r="E30" s="239" t="s">
        <v>163</v>
      </c>
      <c r="F30" s="257">
        <v>0.8690408893913699</v>
      </c>
      <c r="G30" s="270">
        <f t="shared" si="2"/>
        <v>7.595628415300545</v>
      </c>
      <c r="H30" s="241" t="s">
        <v>3</v>
      </c>
      <c r="I30" s="242">
        <v>1</v>
      </c>
      <c r="J30" s="258">
        <v>0</v>
      </c>
      <c r="K30" s="262">
        <v>97.55916115248431</v>
      </c>
      <c r="L30" s="259">
        <v>83.402785</v>
      </c>
      <c r="M30" s="256">
        <v>1822038.247621951</v>
      </c>
      <c r="N30" s="263">
        <f t="shared" si="0"/>
        <v>8136.705742381</v>
      </c>
      <c r="O30" s="265">
        <f t="shared" si="1"/>
        <v>0.0044657162125991</v>
      </c>
    </row>
    <row r="31" spans="1:15" ht="15">
      <c r="A31" s="266">
        <v>394</v>
      </c>
      <c r="B31" s="238" t="s">
        <v>549</v>
      </c>
      <c r="C31" s="238" t="s">
        <v>187</v>
      </c>
      <c r="D31" s="239">
        <v>84</v>
      </c>
      <c r="E31" s="239" t="s">
        <v>163</v>
      </c>
      <c r="F31" s="257">
        <v>0.9149752797293781</v>
      </c>
      <c r="G31" s="270">
        <f t="shared" si="2"/>
        <v>7.142076502732241</v>
      </c>
      <c r="H31" s="241" t="s">
        <v>4</v>
      </c>
      <c r="I31" s="242">
        <v>1</v>
      </c>
      <c r="J31" s="258">
        <v>0</v>
      </c>
      <c r="K31" s="262">
        <v>92.11232699906769</v>
      </c>
      <c r="L31" s="259">
        <v>88.001</v>
      </c>
      <c r="M31" s="256">
        <v>1818802.119278007</v>
      </c>
      <c r="N31" s="263">
        <f t="shared" si="0"/>
        <v>8105.976888244956</v>
      </c>
      <c r="O31" s="265">
        <f t="shared" si="1"/>
        <v>0.004456766793004789</v>
      </c>
    </row>
    <row r="32" spans="1:15" ht="15">
      <c r="A32" s="266">
        <v>343</v>
      </c>
      <c r="B32" s="238" t="s">
        <v>449</v>
      </c>
      <c r="C32" s="238" t="s">
        <v>191</v>
      </c>
      <c r="D32" s="239">
        <v>68</v>
      </c>
      <c r="E32" s="239" t="s">
        <v>163</v>
      </c>
      <c r="F32" s="257">
        <v>0.9319350691096111</v>
      </c>
      <c r="G32" s="270">
        <f t="shared" si="2"/>
        <v>4.628415300546445</v>
      </c>
      <c r="H32" s="241" t="s">
        <v>4</v>
      </c>
      <c r="I32" s="242">
        <v>1</v>
      </c>
      <c r="J32" s="258">
        <v>0</v>
      </c>
      <c r="K32" s="262">
        <v>97.48672180824543</v>
      </c>
      <c r="L32" s="259">
        <v>82.252</v>
      </c>
      <c r="M32" s="256">
        <v>1723257.1622340768</v>
      </c>
      <c r="N32" s="263">
        <f t="shared" si="0"/>
        <v>8018.477842171803</v>
      </c>
      <c r="O32" s="265">
        <f t="shared" si="1"/>
        <v>0.004653094162554609</v>
      </c>
    </row>
    <row r="33" spans="1:15" ht="15">
      <c r="A33" s="266">
        <v>910</v>
      </c>
      <c r="B33" s="238" t="s">
        <v>442</v>
      </c>
      <c r="C33" s="238" t="s">
        <v>254</v>
      </c>
      <c r="D33" s="239">
        <v>59</v>
      </c>
      <c r="E33" s="239" t="s">
        <v>163</v>
      </c>
      <c r="F33" s="257">
        <v>0.9398444012225619</v>
      </c>
      <c r="G33" s="270">
        <f t="shared" si="2"/>
        <v>3.5491803278688505</v>
      </c>
      <c r="H33" s="241" t="s">
        <v>3</v>
      </c>
      <c r="I33" s="242">
        <v>1</v>
      </c>
      <c r="J33" s="258">
        <v>0</v>
      </c>
      <c r="K33" s="262">
        <v>87.19035398768065</v>
      </c>
      <c r="L33" s="259">
        <v>87.802595</v>
      </c>
      <c r="M33" s="256">
        <v>1650635.3169304857</v>
      </c>
      <c r="N33" s="263">
        <f t="shared" si="0"/>
        <v>7655.5393390869585</v>
      </c>
      <c r="O33" s="265">
        <f t="shared" si="1"/>
        <v>0.004637935018452875</v>
      </c>
    </row>
    <row r="34" spans="1:15" ht="15">
      <c r="A34" s="266">
        <v>411</v>
      </c>
      <c r="B34" s="238" t="s">
        <v>458</v>
      </c>
      <c r="C34" s="238" t="s">
        <v>307</v>
      </c>
      <c r="D34" s="239">
        <v>74</v>
      </c>
      <c r="E34" s="239" t="s">
        <v>163</v>
      </c>
      <c r="F34" s="257">
        <v>0.9384876679958647</v>
      </c>
      <c r="G34" s="270">
        <f t="shared" si="2"/>
        <v>4.551912568306013</v>
      </c>
      <c r="H34" s="241" t="s">
        <v>3</v>
      </c>
      <c r="I34" s="242">
        <v>1</v>
      </c>
      <c r="J34" s="258">
        <v>0</v>
      </c>
      <c r="K34" s="262">
        <v>82.10744730247946</v>
      </c>
      <c r="L34" s="259">
        <v>89.39690900000001</v>
      </c>
      <c r="M34" s="256">
        <v>1736547.2065311095</v>
      </c>
      <c r="N34" s="263">
        <f t="shared" si="0"/>
        <v>7340.151994722052</v>
      </c>
      <c r="O34" s="265">
        <f t="shared" si="1"/>
        <v>0.004226865798474081</v>
      </c>
    </row>
    <row r="35" spans="1:15" ht="15">
      <c r="A35" s="266">
        <v>424</v>
      </c>
      <c r="B35" s="238" t="s">
        <v>286</v>
      </c>
      <c r="C35" s="238" t="s">
        <v>178</v>
      </c>
      <c r="D35" s="239">
        <v>60</v>
      </c>
      <c r="E35" s="239" t="s">
        <v>163</v>
      </c>
      <c r="F35" s="257">
        <v>0.898360655737705</v>
      </c>
      <c r="G35" s="270">
        <f t="shared" si="2"/>
        <v>6.098360655737702</v>
      </c>
      <c r="H35" s="241" t="s">
        <v>4</v>
      </c>
      <c r="I35" s="242">
        <v>1</v>
      </c>
      <c r="J35" s="258">
        <v>0</v>
      </c>
      <c r="K35" s="262">
        <v>81.43963022479558</v>
      </c>
      <c r="L35" s="259">
        <v>88.405</v>
      </c>
      <c r="M35" s="256">
        <v>1458531.8576972485</v>
      </c>
      <c r="N35" s="263">
        <f t="shared" si="0"/>
        <v>7199.670510023053</v>
      </c>
      <c r="O35" s="265">
        <f t="shared" si="1"/>
        <v>0.0049362449452355454</v>
      </c>
    </row>
    <row r="36" spans="1:15" ht="15">
      <c r="A36" s="266">
        <v>715</v>
      </c>
      <c r="B36" s="238" t="s">
        <v>359</v>
      </c>
      <c r="C36" s="238" t="s">
        <v>218</v>
      </c>
      <c r="D36" s="239">
        <v>60</v>
      </c>
      <c r="E36" s="239" t="s">
        <v>163</v>
      </c>
      <c r="F36" s="257">
        <v>0.921311475409836</v>
      </c>
      <c r="G36" s="270">
        <f t="shared" si="2"/>
        <v>4.721311475409838</v>
      </c>
      <c r="H36" s="241" t="s">
        <v>3</v>
      </c>
      <c r="I36" s="242">
        <v>1</v>
      </c>
      <c r="J36" s="258">
        <v>0</v>
      </c>
      <c r="K36" s="262">
        <v>79.08390230154002</v>
      </c>
      <c r="L36" s="259">
        <v>90.701588</v>
      </c>
      <c r="M36" s="256">
        <v>1474815.5981445606</v>
      </c>
      <c r="N36" s="263">
        <f t="shared" si="0"/>
        <v>7173.035523986535</v>
      </c>
      <c r="O36" s="265">
        <f t="shared" si="1"/>
        <v>0.004863682980442303</v>
      </c>
    </row>
    <row r="37" spans="1:15" ht="15">
      <c r="A37" s="266">
        <v>784</v>
      </c>
      <c r="B37" s="238" t="s">
        <v>204</v>
      </c>
      <c r="C37" s="238" t="s">
        <v>195</v>
      </c>
      <c r="D37" s="239">
        <v>122</v>
      </c>
      <c r="E37" s="239" t="s">
        <v>163</v>
      </c>
      <c r="F37" s="257">
        <v>0.9394204067007077</v>
      </c>
      <c r="G37" s="270">
        <f t="shared" si="2"/>
        <v>7.39071038251366</v>
      </c>
      <c r="H37" s="241" t="s">
        <v>3</v>
      </c>
      <c r="I37" s="242">
        <v>1</v>
      </c>
      <c r="J37" s="258">
        <v>0</v>
      </c>
      <c r="K37" s="262">
        <v>76.73280778689698</v>
      </c>
      <c r="L37" s="259">
        <v>92.466501</v>
      </c>
      <c r="M37" s="256">
        <v>1556059.2305416164</v>
      </c>
      <c r="N37" s="263">
        <f t="shared" si="0"/>
        <v>7095.214247959917</v>
      </c>
      <c r="O37" s="265">
        <f t="shared" si="1"/>
        <v>0.004559732758688299</v>
      </c>
    </row>
    <row r="38" spans="1:15" ht="15">
      <c r="A38" s="266">
        <v>766</v>
      </c>
      <c r="B38" s="238" t="s">
        <v>564</v>
      </c>
      <c r="C38" s="238" t="s">
        <v>233</v>
      </c>
      <c r="D38" s="239">
        <v>50</v>
      </c>
      <c r="E38" s="239" t="s">
        <v>163</v>
      </c>
      <c r="F38" s="257">
        <v>0.8321857923497268</v>
      </c>
      <c r="G38" s="270">
        <f t="shared" si="2"/>
        <v>8.39071038251366</v>
      </c>
      <c r="H38" s="241" t="s">
        <v>3</v>
      </c>
      <c r="I38" s="242">
        <v>1</v>
      </c>
      <c r="J38" s="258">
        <v>0</v>
      </c>
      <c r="K38" s="262">
        <v>78.17546466688044</v>
      </c>
      <c r="L38" s="259">
        <v>88.893109</v>
      </c>
      <c r="M38" s="256">
        <v>1490653.1977638009</v>
      </c>
      <c r="N38" s="263">
        <f t="shared" si="0"/>
        <v>6949.260101758651</v>
      </c>
      <c r="O38" s="265">
        <f t="shared" si="1"/>
        <v>0.004661889239015194</v>
      </c>
    </row>
    <row r="39" spans="1:15" ht="15">
      <c r="A39" s="266">
        <v>226</v>
      </c>
      <c r="B39" s="238" t="s">
        <v>251</v>
      </c>
      <c r="C39" s="238" t="s">
        <v>252</v>
      </c>
      <c r="D39" s="239">
        <v>69</v>
      </c>
      <c r="E39" s="239" t="s">
        <v>163</v>
      </c>
      <c r="F39" s="257">
        <v>0.9022729072622159</v>
      </c>
      <c r="G39" s="270">
        <f t="shared" si="2"/>
        <v>6.743169398907105</v>
      </c>
      <c r="H39" s="241" t="s">
        <v>3</v>
      </c>
      <c r="I39" s="242">
        <v>1</v>
      </c>
      <c r="J39" s="258">
        <v>0</v>
      </c>
      <c r="K39" s="262">
        <v>86.23921916528958</v>
      </c>
      <c r="L39" s="259">
        <v>80.47318700000001</v>
      </c>
      <c r="M39" s="256">
        <v>1512656.1261925274</v>
      </c>
      <c r="N39" s="263">
        <f t="shared" si="0"/>
        <v>6939.9448106223335</v>
      </c>
      <c r="O39" s="265">
        <f t="shared" si="1"/>
        <v>0.004587919680126317</v>
      </c>
    </row>
    <row r="40" spans="1:15" ht="15">
      <c r="A40" s="266">
        <v>384</v>
      </c>
      <c r="B40" s="238" t="s">
        <v>194</v>
      </c>
      <c r="C40" s="238" t="s">
        <v>195</v>
      </c>
      <c r="D40" s="239">
        <v>75</v>
      </c>
      <c r="E40" s="239" t="s">
        <v>163</v>
      </c>
      <c r="F40" s="257">
        <v>0.8816757741347905</v>
      </c>
      <c r="G40" s="270">
        <f t="shared" si="2"/>
        <v>8.874316939890715</v>
      </c>
      <c r="H40" s="241" t="s">
        <v>3</v>
      </c>
      <c r="I40" s="242">
        <v>1</v>
      </c>
      <c r="J40" s="258">
        <v>0</v>
      </c>
      <c r="K40" s="262">
        <v>80.38070592671188</v>
      </c>
      <c r="L40" s="259">
        <v>82.816934</v>
      </c>
      <c r="M40" s="256">
        <v>1431719.8637556336</v>
      </c>
      <c r="N40" s="263">
        <f t="shared" si="0"/>
        <v>6656.883617605907</v>
      </c>
      <c r="O40" s="265">
        <f t="shared" si="1"/>
        <v>0.004649571320568132</v>
      </c>
    </row>
    <row r="41" spans="1:15" ht="15">
      <c r="A41" s="266">
        <v>574</v>
      </c>
      <c r="B41" s="238" t="s">
        <v>497</v>
      </c>
      <c r="C41" s="238" t="s">
        <v>70</v>
      </c>
      <c r="D41" s="239">
        <v>72</v>
      </c>
      <c r="E41" s="239" t="s">
        <v>163</v>
      </c>
      <c r="F41" s="257">
        <v>0.8795537340619308</v>
      </c>
      <c r="G41" s="270">
        <f t="shared" si="2"/>
        <v>8.67213114754098</v>
      </c>
      <c r="H41" s="241" t="s">
        <v>3</v>
      </c>
      <c r="I41" s="242">
        <v>1</v>
      </c>
      <c r="J41" s="258">
        <v>0</v>
      </c>
      <c r="K41" s="262">
        <v>76.59834245475734</v>
      </c>
      <c r="L41" s="259">
        <v>86.50313100000001</v>
      </c>
      <c r="M41" s="256">
        <v>1494019.387404758</v>
      </c>
      <c r="N41" s="263">
        <f t="shared" si="0"/>
        <v>6625.996451746737</v>
      </c>
      <c r="O41" s="265">
        <f t="shared" si="1"/>
        <v>0.004435013700362129</v>
      </c>
    </row>
    <row r="42" spans="1:15" ht="15">
      <c r="A42" s="266">
        <v>118</v>
      </c>
      <c r="B42" s="238" t="s">
        <v>309</v>
      </c>
      <c r="C42" s="238" t="s">
        <v>61</v>
      </c>
      <c r="D42" s="239">
        <v>81</v>
      </c>
      <c r="E42" s="239" t="s">
        <v>163</v>
      </c>
      <c r="F42" s="257">
        <v>0.9041691965189232</v>
      </c>
      <c r="G42" s="270">
        <f t="shared" si="2"/>
        <v>7.762295081967217</v>
      </c>
      <c r="H42" s="241" t="s">
        <v>4</v>
      </c>
      <c r="I42" s="242">
        <v>1</v>
      </c>
      <c r="J42" s="258">
        <v>0</v>
      </c>
      <c r="K42" s="262">
        <v>72.09798307002632</v>
      </c>
      <c r="L42" s="259">
        <v>90.88900000000001</v>
      </c>
      <c r="M42" s="256">
        <v>1517853.3231851463</v>
      </c>
      <c r="N42" s="263">
        <f t="shared" si="0"/>
        <v>6552.913583251622</v>
      </c>
      <c r="O42" s="265">
        <f t="shared" si="1"/>
        <v>0.004317224519099534</v>
      </c>
    </row>
    <row r="43" spans="1:15" ht="15">
      <c r="A43" s="266">
        <v>509</v>
      </c>
      <c r="B43" s="238" t="s">
        <v>274</v>
      </c>
      <c r="C43" s="238" t="s">
        <v>182</v>
      </c>
      <c r="D43" s="239">
        <v>50</v>
      </c>
      <c r="E43" s="239" t="s">
        <v>163</v>
      </c>
      <c r="F43" s="257">
        <v>0.8325136612021858</v>
      </c>
      <c r="G43" s="270">
        <f t="shared" si="2"/>
        <v>8.374316939890708</v>
      </c>
      <c r="H43" s="241" t="s">
        <v>5</v>
      </c>
      <c r="I43" s="242">
        <v>1</v>
      </c>
      <c r="J43" s="258">
        <v>0</v>
      </c>
      <c r="K43" s="262">
        <v>72.45501992406041</v>
      </c>
      <c r="L43" s="259">
        <v>88.27000000000001</v>
      </c>
      <c r="M43" s="256">
        <v>1428817.138864052</v>
      </c>
      <c r="N43" s="263">
        <f t="shared" si="0"/>
        <v>6395.604608696813</v>
      </c>
      <c r="O43" s="265">
        <f t="shared" si="1"/>
        <v>0.004476153340224831</v>
      </c>
    </row>
    <row r="44" spans="1:15" ht="15">
      <c r="A44" s="266">
        <v>336</v>
      </c>
      <c r="B44" s="238" t="s">
        <v>479</v>
      </c>
      <c r="C44" s="238" t="s">
        <v>338</v>
      </c>
      <c r="D44" s="239">
        <v>50</v>
      </c>
      <c r="E44" s="239" t="s">
        <v>163</v>
      </c>
      <c r="F44" s="257">
        <v>0.8690163934426229</v>
      </c>
      <c r="G44" s="270">
        <f t="shared" si="2"/>
        <v>6.549180327868854</v>
      </c>
      <c r="H44" s="241" t="s">
        <v>3</v>
      </c>
      <c r="I44" s="242">
        <v>1</v>
      </c>
      <c r="J44" s="258">
        <v>0</v>
      </c>
      <c r="K44" s="262">
        <v>74.70934300530408</v>
      </c>
      <c r="L44" s="259">
        <v>84.25769799999999</v>
      </c>
      <c r="M44" s="256">
        <v>1508455.3312075797</v>
      </c>
      <c r="N44" s="263">
        <f t="shared" si="0"/>
        <v>6294.837260719322</v>
      </c>
      <c r="O44" s="265">
        <f t="shared" si="1"/>
        <v>0.004173035243728463</v>
      </c>
    </row>
    <row r="45" spans="1:15" ht="15">
      <c r="A45" s="266">
        <v>554</v>
      </c>
      <c r="B45" s="238" t="s">
        <v>190</v>
      </c>
      <c r="C45" s="238" t="s">
        <v>191</v>
      </c>
      <c r="D45" s="239">
        <v>50</v>
      </c>
      <c r="E45" s="239" t="s">
        <v>163</v>
      </c>
      <c r="F45" s="257">
        <v>0.9041605839416058</v>
      </c>
      <c r="G45" s="270">
        <f t="shared" si="2"/>
        <v>4.7919708029197094</v>
      </c>
      <c r="H45" s="241" t="s">
        <v>4</v>
      </c>
      <c r="I45" s="242">
        <v>1</v>
      </c>
      <c r="J45" s="258">
        <v>0</v>
      </c>
      <c r="K45" s="262">
        <v>69.52568373872005</v>
      </c>
      <c r="L45" s="259">
        <v>90.387</v>
      </c>
      <c r="M45" s="256">
        <v>1591993.1547578229</v>
      </c>
      <c r="N45" s="263">
        <f t="shared" si="0"/>
        <v>6284.217976091689</v>
      </c>
      <c r="O45" s="265">
        <f t="shared" si="1"/>
        <v>0.003947390073450194</v>
      </c>
    </row>
    <row r="46" spans="1:15" ht="15">
      <c r="A46" s="266">
        <v>239</v>
      </c>
      <c r="B46" s="238" t="s">
        <v>314</v>
      </c>
      <c r="C46" s="238" t="s">
        <v>260</v>
      </c>
      <c r="D46" s="239">
        <v>50</v>
      </c>
      <c r="E46" s="239" t="s">
        <v>163</v>
      </c>
      <c r="F46" s="257">
        <v>0.9159016393442623</v>
      </c>
      <c r="G46" s="270">
        <f t="shared" si="2"/>
        <v>4.204918032786886</v>
      </c>
      <c r="H46" s="241" t="s">
        <v>3</v>
      </c>
      <c r="I46" s="242">
        <v>1</v>
      </c>
      <c r="J46" s="258">
        <v>0</v>
      </c>
      <c r="K46" s="262">
        <v>69.93880662868581</v>
      </c>
      <c r="L46" s="259">
        <v>89.517055</v>
      </c>
      <c r="M46" s="256">
        <v>1491162.660251374</v>
      </c>
      <c r="N46" s="263">
        <f t="shared" si="0"/>
        <v>6260.715999614432</v>
      </c>
      <c r="O46" s="265">
        <f t="shared" si="1"/>
        <v>0.004198546655238153</v>
      </c>
    </row>
    <row r="47" spans="1:15" ht="15">
      <c r="A47" s="266">
        <v>842</v>
      </c>
      <c r="B47" s="238" t="s">
        <v>575</v>
      </c>
      <c r="C47" s="238" t="s">
        <v>62</v>
      </c>
      <c r="D47" s="239">
        <v>80</v>
      </c>
      <c r="E47" s="239" t="s">
        <v>163</v>
      </c>
      <c r="F47" s="257">
        <v>0.933948087431694</v>
      </c>
      <c r="G47" s="270">
        <f t="shared" si="2"/>
        <v>5.28415300546448</v>
      </c>
      <c r="H47" s="241" t="s">
        <v>4</v>
      </c>
      <c r="I47" s="242">
        <v>1</v>
      </c>
      <c r="J47" s="258">
        <v>0</v>
      </c>
      <c r="K47" s="262">
        <v>71.53385285186972</v>
      </c>
      <c r="L47" s="259">
        <v>87.284</v>
      </c>
      <c r="M47" s="256">
        <v>1403915.5449034867</v>
      </c>
      <c r="N47" s="263">
        <f t="shared" si="0"/>
        <v>6243.760812322597</v>
      </c>
      <c r="O47" s="265">
        <f t="shared" si="1"/>
        <v>0.004447390610488489</v>
      </c>
    </row>
    <row r="48" spans="1:15" ht="15">
      <c r="A48" s="266">
        <v>757</v>
      </c>
      <c r="B48" s="238" t="s">
        <v>415</v>
      </c>
      <c r="C48" s="238" t="s">
        <v>191</v>
      </c>
      <c r="D48" s="239">
        <v>58</v>
      </c>
      <c r="E48" s="239" t="s">
        <v>163</v>
      </c>
      <c r="F48" s="257">
        <v>0.849255700018843</v>
      </c>
      <c r="G48" s="270">
        <f t="shared" si="2"/>
        <v>8.743169398907106</v>
      </c>
      <c r="H48" s="241" t="s">
        <v>3</v>
      </c>
      <c r="I48" s="242">
        <v>1</v>
      </c>
      <c r="J48" s="258">
        <v>0</v>
      </c>
      <c r="K48" s="262">
        <v>69.71600819889015</v>
      </c>
      <c r="L48" s="259">
        <v>89.085983</v>
      </c>
      <c r="M48" s="256">
        <v>1309577.5495301106</v>
      </c>
      <c r="N48" s="263">
        <f t="shared" si="0"/>
        <v>6210.719121234189</v>
      </c>
      <c r="O48" s="265">
        <f t="shared" si="1"/>
        <v>0.0047425363419391665</v>
      </c>
    </row>
    <row r="49" spans="1:15" ht="15">
      <c r="A49" s="266">
        <v>726</v>
      </c>
      <c r="B49" s="238" t="s">
        <v>313</v>
      </c>
      <c r="C49" s="238" t="s">
        <v>262</v>
      </c>
      <c r="D49" s="239">
        <v>42</v>
      </c>
      <c r="E49" s="239" t="s">
        <v>163</v>
      </c>
      <c r="F49" s="257">
        <v>0.9104215456674473</v>
      </c>
      <c r="G49" s="270">
        <f t="shared" si="2"/>
        <v>3.762295081967215</v>
      </c>
      <c r="H49" s="241" t="s">
        <v>6</v>
      </c>
      <c r="I49" s="242">
        <v>1</v>
      </c>
      <c r="J49" s="258">
        <v>0</v>
      </c>
      <c r="K49" s="262">
        <v>70.90311326643032</v>
      </c>
      <c r="L49" s="259">
        <v>86.105</v>
      </c>
      <c r="M49" s="256">
        <v>1550420.3191675774</v>
      </c>
      <c r="N49" s="263">
        <f t="shared" si="0"/>
        <v>6105.112567805983</v>
      </c>
      <c r="O49" s="265">
        <f t="shared" si="1"/>
        <v>0.0039377144973718</v>
      </c>
    </row>
    <row r="50" spans="1:15" ht="15">
      <c r="A50" s="266">
        <v>947</v>
      </c>
      <c r="B50" s="238" t="s">
        <v>577</v>
      </c>
      <c r="C50" s="238" t="s">
        <v>178</v>
      </c>
      <c r="D50" s="239">
        <v>61</v>
      </c>
      <c r="E50" s="239" t="s">
        <v>163</v>
      </c>
      <c r="F50" s="257">
        <v>0.9151661739675715</v>
      </c>
      <c r="G50" s="270">
        <f t="shared" si="2"/>
        <v>5.174863387978139</v>
      </c>
      <c r="H50" s="241" t="s">
        <v>3</v>
      </c>
      <c r="I50" s="242">
        <v>1</v>
      </c>
      <c r="J50" s="258">
        <v>0</v>
      </c>
      <c r="K50" s="262">
        <v>67.9318965250152</v>
      </c>
      <c r="L50" s="259">
        <v>88.272965</v>
      </c>
      <c r="M50" s="256">
        <v>1442905.9404911373</v>
      </c>
      <c r="N50" s="263">
        <f t="shared" si="0"/>
        <v>5996.549924336288</v>
      </c>
      <c r="O50" s="265">
        <f t="shared" si="1"/>
        <v>0.004155884147441502</v>
      </c>
    </row>
    <row r="51" spans="1:15" ht="15">
      <c r="A51" s="266">
        <v>946</v>
      </c>
      <c r="B51" s="238" t="s">
        <v>519</v>
      </c>
      <c r="C51" s="238" t="s">
        <v>382</v>
      </c>
      <c r="D51" s="239">
        <v>49</v>
      </c>
      <c r="E51" s="239" t="s">
        <v>163</v>
      </c>
      <c r="F51" s="257">
        <v>0.8787219805955169</v>
      </c>
      <c r="G51" s="270">
        <f t="shared" si="2"/>
        <v>5.942622950819674</v>
      </c>
      <c r="H51" s="241" t="s">
        <v>3</v>
      </c>
      <c r="I51" s="242">
        <v>1</v>
      </c>
      <c r="J51" s="258">
        <v>0</v>
      </c>
      <c r="K51" s="262">
        <v>68.36870883466536</v>
      </c>
      <c r="L51" s="259">
        <v>86.401769</v>
      </c>
      <c r="M51" s="256">
        <v>1464891.8525533366</v>
      </c>
      <c r="N51" s="263">
        <f t="shared" si="0"/>
        <v>5907.177387561015</v>
      </c>
      <c r="O51" s="265">
        <f t="shared" si="1"/>
        <v>0.004032500677278451</v>
      </c>
    </row>
    <row r="52" spans="1:15" ht="15">
      <c r="A52" s="266">
        <v>806</v>
      </c>
      <c r="B52" s="238" t="s">
        <v>485</v>
      </c>
      <c r="C52" s="238" t="s">
        <v>195</v>
      </c>
      <c r="D52" s="239">
        <v>50</v>
      </c>
      <c r="E52" s="239" t="s">
        <v>163</v>
      </c>
      <c r="F52" s="257">
        <v>0.918415300546448</v>
      </c>
      <c r="G52" s="270">
        <f t="shared" si="2"/>
        <v>4.079234972677598</v>
      </c>
      <c r="H52" s="241" t="s">
        <v>3</v>
      </c>
      <c r="I52" s="242">
        <v>1</v>
      </c>
      <c r="J52" s="258">
        <v>0</v>
      </c>
      <c r="K52" s="262">
        <v>69.76264668096864</v>
      </c>
      <c r="L52" s="259">
        <v>83.005769</v>
      </c>
      <c r="M52" s="256">
        <v>1358652.3866436773</v>
      </c>
      <c r="N52" s="263">
        <f t="shared" si="0"/>
        <v>5790.7021352291</v>
      </c>
      <c r="O52" s="265">
        <f t="shared" si="1"/>
        <v>0.004262092491173594</v>
      </c>
    </row>
    <row r="53" spans="1:15" ht="15">
      <c r="A53" s="266">
        <v>583</v>
      </c>
      <c r="B53" s="238" t="s">
        <v>407</v>
      </c>
      <c r="C53" s="238" t="s">
        <v>199</v>
      </c>
      <c r="D53" s="239">
        <v>49</v>
      </c>
      <c r="E53" s="239" t="s">
        <v>163</v>
      </c>
      <c r="F53" s="257">
        <v>0.8581465373034459</v>
      </c>
      <c r="G53" s="270">
        <f t="shared" si="2"/>
        <v>6.95081967213115</v>
      </c>
      <c r="H53" s="241" t="s">
        <v>3</v>
      </c>
      <c r="I53" s="242">
        <v>1</v>
      </c>
      <c r="J53" s="258">
        <v>0</v>
      </c>
      <c r="K53" s="262">
        <v>62.88703054665147</v>
      </c>
      <c r="L53" s="259">
        <v>87.51265599999999</v>
      </c>
      <c r="M53" s="256">
        <v>1282438.9200226285</v>
      </c>
      <c r="N53" s="263">
        <f t="shared" si="0"/>
        <v>5503.411071090602</v>
      </c>
      <c r="O53" s="265">
        <f t="shared" si="1"/>
        <v>0.004291363109124522</v>
      </c>
    </row>
    <row r="54" spans="1:15" ht="15">
      <c r="A54" s="266">
        <v>759</v>
      </c>
      <c r="B54" s="238" t="s">
        <v>197</v>
      </c>
      <c r="C54" s="238" t="s">
        <v>171</v>
      </c>
      <c r="D54" s="239">
        <v>60</v>
      </c>
      <c r="E54" s="239" t="s">
        <v>163</v>
      </c>
      <c r="F54" s="257">
        <v>0.8693078324225865</v>
      </c>
      <c r="G54" s="270">
        <f t="shared" si="2"/>
        <v>7.841530054644812</v>
      </c>
      <c r="H54" s="241" t="s">
        <v>4</v>
      </c>
      <c r="I54" s="242">
        <v>1</v>
      </c>
      <c r="J54" s="258">
        <v>0</v>
      </c>
      <c r="K54" s="262">
        <v>59.649862725510204</v>
      </c>
      <c r="L54" s="259">
        <v>91.84400000000001</v>
      </c>
      <c r="M54" s="256">
        <v>1265306.1973317747</v>
      </c>
      <c r="N54" s="263">
        <f t="shared" si="0"/>
        <v>5478.48199216176</v>
      </c>
      <c r="O54" s="265">
        <f t="shared" si="1"/>
        <v>0.004329767769820899</v>
      </c>
    </row>
    <row r="55" spans="1:15" ht="15">
      <c r="A55" s="266">
        <v>826</v>
      </c>
      <c r="B55" s="238" t="s">
        <v>219</v>
      </c>
      <c r="C55" s="238" t="s">
        <v>185</v>
      </c>
      <c r="D55" s="239">
        <v>50</v>
      </c>
      <c r="E55" s="239" t="s">
        <v>163</v>
      </c>
      <c r="F55" s="257">
        <v>0.8629508196721312</v>
      </c>
      <c r="G55" s="270">
        <f t="shared" si="2"/>
        <v>6.852459016393442</v>
      </c>
      <c r="H55" s="241" t="s">
        <v>6</v>
      </c>
      <c r="I55" s="242">
        <v>1</v>
      </c>
      <c r="J55" s="258">
        <v>0</v>
      </c>
      <c r="K55" s="262">
        <v>63.37798578492591</v>
      </c>
      <c r="L55" s="259">
        <v>86.053279</v>
      </c>
      <c r="M55" s="256">
        <v>1842987.7813675785</v>
      </c>
      <c r="N55" s="263">
        <f t="shared" si="0"/>
        <v>5453.883493208264</v>
      </c>
      <c r="O55" s="265">
        <f t="shared" si="1"/>
        <v>0.002959261883527649</v>
      </c>
    </row>
    <row r="56" spans="1:15" ht="15">
      <c r="A56" s="266">
        <v>829</v>
      </c>
      <c r="B56" s="238" t="s">
        <v>320</v>
      </c>
      <c r="C56" s="238" t="s">
        <v>61</v>
      </c>
      <c r="D56" s="239">
        <v>67</v>
      </c>
      <c r="E56" s="239" t="s">
        <v>163</v>
      </c>
      <c r="F56" s="257">
        <v>0.9137509175434304</v>
      </c>
      <c r="G56" s="270">
        <f t="shared" si="2"/>
        <v>5.778688524590162</v>
      </c>
      <c r="H56" s="241" t="s">
        <v>4</v>
      </c>
      <c r="I56" s="242">
        <v>1</v>
      </c>
      <c r="J56" s="258">
        <v>0</v>
      </c>
      <c r="K56" s="262">
        <v>57.13500338980708</v>
      </c>
      <c r="L56" s="259">
        <v>94.994</v>
      </c>
      <c r="M56" s="256">
        <v>1085499.061591995</v>
      </c>
      <c r="N56" s="263">
        <f t="shared" si="0"/>
        <v>5427.482512011334</v>
      </c>
      <c r="O56" s="265">
        <f t="shared" si="1"/>
        <v>0.004999988211921047</v>
      </c>
    </row>
    <row r="57" spans="1:15" ht="15">
      <c r="A57" s="266">
        <v>661</v>
      </c>
      <c r="B57" s="238" t="s">
        <v>245</v>
      </c>
      <c r="C57" s="238" t="s">
        <v>65</v>
      </c>
      <c r="D57" s="239">
        <v>77</v>
      </c>
      <c r="E57" s="239" t="s">
        <v>163</v>
      </c>
      <c r="F57" s="257">
        <v>0.9081683343978426</v>
      </c>
      <c r="G57" s="270">
        <f t="shared" si="2"/>
        <v>7.071038251366119</v>
      </c>
      <c r="H57" s="241" t="s">
        <v>3</v>
      </c>
      <c r="I57" s="242">
        <v>1</v>
      </c>
      <c r="J57" s="258">
        <v>0</v>
      </c>
      <c r="K57" s="262">
        <v>60.394554496761224</v>
      </c>
      <c r="L57" s="259">
        <v>89.560483</v>
      </c>
      <c r="M57" s="256">
        <v>1156389.077667803</v>
      </c>
      <c r="N57" s="263">
        <f t="shared" si="0"/>
        <v>5408.965471299757</v>
      </c>
      <c r="O57" s="265">
        <f t="shared" si="1"/>
        <v>0.004677461570467717</v>
      </c>
    </row>
    <row r="58" spans="1:15" ht="15">
      <c r="A58" s="266">
        <v>332</v>
      </c>
      <c r="B58" s="238" t="s">
        <v>192</v>
      </c>
      <c r="C58" s="238" t="s">
        <v>69</v>
      </c>
      <c r="D58" s="239">
        <v>60</v>
      </c>
      <c r="E58" s="239" t="s">
        <v>163</v>
      </c>
      <c r="F58" s="257">
        <v>0.9062841530054645</v>
      </c>
      <c r="G58" s="270">
        <f t="shared" si="2"/>
        <v>5.6229508196721305</v>
      </c>
      <c r="H58" s="241" t="s">
        <v>3</v>
      </c>
      <c r="I58" s="242">
        <v>1</v>
      </c>
      <c r="J58" s="258">
        <v>0</v>
      </c>
      <c r="K58" s="262">
        <v>61.80966402170612</v>
      </c>
      <c r="L58" s="259">
        <v>87.29154799999999</v>
      </c>
      <c r="M58" s="256">
        <v>1101858.7476505048</v>
      </c>
      <c r="N58" s="263">
        <f t="shared" si="0"/>
        <v>5395.461253814632</v>
      </c>
      <c r="O58" s="265">
        <f t="shared" si="1"/>
        <v>0.004896690492605683</v>
      </c>
    </row>
    <row r="59" spans="1:15" ht="15">
      <c r="A59" s="266">
        <v>430</v>
      </c>
      <c r="B59" s="238" t="s">
        <v>555</v>
      </c>
      <c r="C59" s="238" t="s">
        <v>334</v>
      </c>
      <c r="D59" s="239">
        <v>42</v>
      </c>
      <c r="E59" s="239" t="s">
        <v>163</v>
      </c>
      <c r="F59" s="257">
        <v>0.915560759823055</v>
      </c>
      <c r="G59" s="270">
        <f t="shared" si="2"/>
        <v>3.546448087431692</v>
      </c>
      <c r="H59" s="241" t="s">
        <v>3</v>
      </c>
      <c r="I59" s="242">
        <v>1</v>
      </c>
      <c r="J59" s="258">
        <v>0</v>
      </c>
      <c r="K59" s="262">
        <v>56.55089182948921</v>
      </c>
      <c r="L59" s="259">
        <v>91.00964599999999</v>
      </c>
      <c r="M59" s="256">
        <v>1163552.2890653398</v>
      </c>
      <c r="N59" s="263">
        <f t="shared" si="0"/>
        <v>5146.676646386105</v>
      </c>
      <c r="O59" s="265">
        <f t="shared" si="1"/>
        <v>0.0044232448294355</v>
      </c>
    </row>
    <row r="60" spans="1:15" ht="15">
      <c r="A60" s="266">
        <v>543</v>
      </c>
      <c r="B60" s="238" t="s">
        <v>317</v>
      </c>
      <c r="C60" s="238" t="s">
        <v>173</v>
      </c>
      <c r="D60" s="239">
        <v>59</v>
      </c>
      <c r="E60" s="239" t="s">
        <v>163</v>
      </c>
      <c r="F60" s="257">
        <v>0.9052977678984904</v>
      </c>
      <c r="G60" s="270">
        <f t="shared" si="2"/>
        <v>5.5874316939890685</v>
      </c>
      <c r="H60" s="241" t="s">
        <v>6</v>
      </c>
      <c r="I60" s="242">
        <v>1</v>
      </c>
      <c r="J60" s="258">
        <v>0</v>
      </c>
      <c r="K60" s="262">
        <v>62.95337860813568</v>
      </c>
      <c r="L60" s="259">
        <v>78.558282</v>
      </c>
      <c r="M60" s="256">
        <v>1088768.2399478932</v>
      </c>
      <c r="N60" s="263">
        <f t="shared" si="0"/>
        <v>4945.509269550691</v>
      </c>
      <c r="O60" s="265">
        <f t="shared" si="1"/>
        <v>0.004542297513920296</v>
      </c>
    </row>
    <row r="61" spans="1:15" ht="15">
      <c r="A61" s="266">
        <v>412</v>
      </c>
      <c r="B61" s="238" t="s">
        <v>588</v>
      </c>
      <c r="C61" s="238" t="s">
        <v>185</v>
      </c>
      <c r="D61" s="239">
        <v>50</v>
      </c>
      <c r="E61" s="239" t="s">
        <v>163</v>
      </c>
      <c r="F61" s="257">
        <v>0.9147540983606557</v>
      </c>
      <c r="G61" s="270">
        <f t="shared" si="2"/>
        <v>4.262295081967215</v>
      </c>
      <c r="H61" s="241" t="s">
        <v>6</v>
      </c>
      <c r="I61" s="242">
        <v>1</v>
      </c>
      <c r="J61" s="258">
        <v>0</v>
      </c>
      <c r="K61" s="262">
        <v>56.49356963931103</v>
      </c>
      <c r="L61" s="259">
        <v>86.033</v>
      </c>
      <c r="M61" s="256">
        <v>1339196.432065598</v>
      </c>
      <c r="N61" s="263">
        <f t="shared" si="0"/>
        <v>4860.311276778846</v>
      </c>
      <c r="O61" s="265">
        <f t="shared" si="1"/>
        <v>0.0036292743621503115</v>
      </c>
    </row>
    <row r="62" spans="1:15" ht="15">
      <c r="A62" s="266">
        <v>378</v>
      </c>
      <c r="B62" s="238" t="s">
        <v>341</v>
      </c>
      <c r="C62" s="238" t="s">
        <v>173</v>
      </c>
      <c r="D62" s="239">
        <v>37</v>
      </c>
      <c r="E62" s="239" t="s">
        <v>163</v>
      </c>
      <c r="F62" s="257">
        <v>0.9288879042977404</v>
      </c>
      <c r="G62" s="270">
        <f t="shared" si="2"/>
        <v>2.6311475409836063</v>
      </c>
      <c r="H62" s="241" t="s">
        <v>5</v>
      </c>
      <c r="I62" s="242">
        <v>1</v>
      </c>
      <c r="J62" s="258">
        <v>0</v>
      </c>
      <c r="K62" s="262">
        <v>53.99442032565098</v>
      </c>
      <c r="L62" s="259">
        <v>87.532</v>
      </c>
      <c r="M62" s="256">
        <v>1096349.3545194967</v>
      </c>
      <c r="N62" s="263">
        <f t="shared" si="0"/>
        <v>4726.239599944881</v>
      </c>
      <c r="O62" s="265">
        <f t="shared" si="1"/>
        <v>0.0043108882952882085</v>
      </c>
    </row>
    <row r="63" spans="1:15" ht="15">
      <c r="A63" s="266">
        <v>822</v>
      </c>
      <c r="B63" s="238" t="s">
        <v>411</v>
      </c>
      <c r="C63" s="238" t="s">
        <v>412</v>
      </c>
      <c r="D63" s="239">
        <v>36</v>
      </c>
      <c r="E63" s="239" t="s">
        <v>163</v>
      </c>
      <c r="F63" s="257">
        <v>0.84934729811779</v>
      </c>
      <c r="G63" s="270">
        <f t="shared" si="2"/>
        <v>5.423497267759561</v>
      </c>
      <c r="H63" s="241" t="s">
        <v>3</v>
      </c>
      <c r="I63" s="242">
        <v>1</v>
      </c>
      <c r="J63" s="258">
        <v>0</v>
      </c>
      <c r="K63" s="262">
        <v>55.05621359541157</v>
      </c>
      <c r="L63" s="259">
        <v>84.535451</v>
      </c>
      <c r="M63" s="256">
        <v>886944.7892291888</v>
      </c>
      <c r="N63" s="263">
        <f t="shared" si="0"/>
        <v>4654.201846640448</v>
      </c>
      <c r="O63" s="265">
        <f t="shared" si="1"/>
        <v>0.005247453847364325</v>
      </c>
    </row>
    <row r="64" spans="1:15" ht="15">
      <c r="A64" s="266">
        <v>849</v>
      </c>
      <c r="B64" s="238" t="s">
        <v>393</v>
      </c>
      <c r="C64" s="238" t="s">
        <v>394</v>
      </c>
      <c r="D64" s="239">
        <v>40</v>
      </c>
      <c r="E64" s="239" t="s">
        <v>163</v>
      </c>
      <c r="F64" s="257">
        <v>0.9390027322404372</v>
      </c>
      <c r="G64" s="270">
        <f t="shared" si="2"/>
        <v>2.439890710382513</v>
      </c>
      <c r="H64" s="241" t="s">
        <v>4</v>
      </c>
      <c r="I64" s="242">
        <v>1</v>
      </c>
      <c r="J64" s="258">
        <v>0</v>
      </c>
      <c r="K64" s="262">
        <v>55.453237028801716</v>
      </c>
      <c r="L64" s="259">
        <v>81.997</v>
      </c>
      <c r="M64" s="256">
        <v>1004535.8491813303</v>
      </c>
      <c r="N64" s="263">
        <f t="shared" si="0"/>
        <v>4546.999076650654</v>
      </c>
      <c r="O64" s="265">
        <f t="shared" si="1"/>
        <v>0.004526467701830986</v>
      </c>
    </row>
    <row r="65" spans="1:15" ht="15">
      <c r="A65" s="266">
        <v>452</v>
      </c>
      <c r="B65" s="238" t="s">
        <v>181</v>
      </c>
      <c r="C65" s="238" t="s">
        <v>182</v>
      </c>
      <c r="D65" s="239">
        <v>50</v>
      </c>
      <c r="E65" s="239" t="s">
        <v>163</v>
      </c>
      <c r="F65" s="257">
        <v>0.9010928961748634</v>
      </c>
      <c r="G65" s="270">
        <f t="shared" si="2"/>
        <v>4.945355191256828</v>
      </c>
      <c r="H65" s="241" t="s">
        <v>4</v>
      </c>
      <c r="I65" s="242">
        <v>1</v>
      </c>
      <c r="J65" s="258">
        <v>0</v>
      </c>
      <c r="K65" s="262">
        <v>51.60944788681034</v>
      </c>
      <c r="L65" s="259">
        <v>87.791</v>
      </c>
      <c r="M65" s="256">
        <v>1049433.6391606743</v>
      </c>
      <c r="N65" s="263">
        <f t="shared" si="0"/>
        <v>4530.845039430966</v>
      </c>
      <c r="O65" s="265">
        <f t="shared" si="1"/>
        <v>0.004317419292042789</v>
      </c>
    </row>
    <row r="66" spans="1:15" ht="15">
      <c r="A66" s="266">
        <v>880</v>
      </c>
      <c r="B66" s="238" t="s">
        <v>591</v>
      </c>
      <c r="C66" s="238" t="s">
        <v>185</v>
      </c>
      <c r="D66" s="239">
        <v>50</v>
      </c>
      <c r="E66" s="239" t="s">
        <v>163</v>
      </c>
      <c r="F66" s="257">
        <v>0.8211475409836065</v>
      </c>
      <c r="G66" s="270">
        <f t="shared" si="2"/>
        <v>8.942622950819674</v>
      </c>
      <c r="H66" s="241" t="s">
        <v>3</v>
      </c>
      <c r="I66" s="242">
        <v>1</v>
      </c>
      <c r="J66" s="258">
        <v>0</v>
      </c>
      <c r="K66" s="262">
        <v>51.928918830493934</v>
      </c>
      <c r="L66" s="259">
        <v>87.082395</v>
      </c>
      <c r="M66" s="256">
        <v>1091645.5733135778</v>
      </c>
      <c r="N66" s="263">
        <f t="shared" si="0"/>
        <v>4522.094621520011</v>
      </c>
      <c r="O66" s="265">
        <f t="shared" si="1"/>
        <v>0.00414245679373174</v>
      </c>
    </row>
    <row r="67" spans="1:15" ht="15">
      <c r="A67" s="266">
        <v>164</v>
      </c>
      <c r="B67" s="238" t="s">
        <v>291</v>
      </c>
      <c r="C67" s="238" t="s">
        <v>260</v>
      </c>
      <c r="D67" s="239">
        <v>31</v>
      </c>
      <c r="E67" s="239" t="s">
        <v>163</v>
      </c>
      <c r="F67" s="257">
        <v>0.8649744403313944</v>
      </c>
      <c r="G67" s="270">
        <f t="shared" si="2"/>
        <v>4.185792349726775</v>
      </c>
      <c r="H67" s="241" t="s">
        <v>4</v>
      </c>
      <c r="I67" s="242">
        <v>1</v>
      </c>
      <c r="J67" s="258">
        <v>0</v>
      </c>
      <c r="K67" s="262">
        <v>50.267791786345306</v>
      </c>
      <c r="L67" s="259">
        <v>88.715</v>
      </c>
      <c r="M67" s="256">
        <v>988331.2122322201</v>
      </c>
      <c r="N67" s="263">
        <f t="shared" si="0"/>
        <v>4459.507148325624</v>
      </c>
      <c r="O67" s="265">
        <f t="shared" si="1"/>
        <v>0.0045121585690423485</v>
      </c>
    </row>
    <row r="68" spans="1:15" ht="15">
      <c r="A68" s="266">
        <v>859</v>
      </c>
      <c r="B68" s="238" t="s">
        <v>329</v>
      </c>
      <c r="C68" s="238" t="s">
        <v>69</v>
      </c>
      <c r="D68" s="239">
        <v>96</v>
      </c>
      <c r="E68" s="239" t="s">
        <v>163</v>
      </c>
      <c r="F68" s="257">
        <v>0.9265710382513661</v>
      </c>
      <c r="G68" s="270">
        <f t="shared" si="2"/>
        <v>7.049180327868854</v>
      </c>
      <c r="H68" s="241" t="s">
        <v>3</v>
      </c>
      <c r="I68" s="242">
        <v>1</v>
      </c>
      <c r="J68" s="258">
        <v>0</v>
      </c>
      <c r="K68" s="262">
        <v>52.1594640408308</v>
      </c>
      <c r="L68" s="259">
        <v>84.093117</v>
      </c>
      <c r="M68" s="256">
        <v>1027350.4749607997</v>
      </c>
      <c r="N68" s="263">
        <f t="shared" si="0"/>
        <v>4386.251912242878</v>
      </c>
      <c r="O68" s="265">
        <f t="shared" si="1"/>
        <v>0.004269479616885603</v>
      </c>
    </row>
    <row r="69" spans="1:15" ht="15">
      <c r="A69" s="266">
        <v>107</v>
      </c>
      <c r="B69" s="238" t="s">
        <v>455</v>
      </c>
      <c r="C69" s="238" t="s">
        <v>252</v>
      </c>
      <c r="D69" s="239">
        <v>50</v>
      </c>
      <c r="E69" s="239" t="s">
        <v>163</v>
      </c>
      <c r="F69" s="257">
        <v>0.909672131147541</v>
      </c>
      <c r="G69" s="270">
        <f t="shared" si="2"/>
        <v>4.5163934426229515</v>
      </c>
      <c r="H69" s="241" t="s">
        <v>4</v>
      </c>
      <c r="I69" s="242">
        <v>1</v>
      </c>
      <c r="J69" s="258">
        <v>0</v>
      </c>
      <c r="K69" s="262">
        <v>48.97064569108903</v>
      </c>
      <c r="L69" s="259">
        <v>86.37</v>
      </c>
      <c r="M69" s="256">
        <v>973241.1496380329</v>
      </c>
      <c r="N69" s="263">
        <f t="shared" si="0"/>
        <v>4229.59466833936</v>
      </c>
      <c r="O69" s="265">
        <f t="shared" si="1"/>
        <v>0.0043458855699971466</v>
      </c>
    </row>
    <row r="70" spans="1:15" ht="15">
      <c r="A70" s="266">
        <v>524</v>
      </c>
      <c r="B70" s="238" t="s">
        <v>198</v>
      </c>
      <c r="C70" s="238" t="s">
        <v>199</v>
      </c>
      <c r="D70" s="239">
        <v>56</v>
      </c>
      <c r="E70" s="239" t="s">
        <v>163</v>
      </c>
      <c r="F70" s="257">
        <v>0.9277419984387197</v>
      </c>
      <c r="G70" s="270">
        <f t="shared" si="2"/>
        <v>4.046448087431695</v>
      </c>
      <c r="H70" s="241" t="s">
        <v>4</v>
      </c>
      <c r="I70" s="242">
        <v>1</v>
      </c>
      <c r="J70" s="258">
        <v>0</v>
      </c>
      <c r="K70" s="262">
        <v>42.75717701639327</v>
      </c>
      <c r="L70" s="259">
        <v>93.223</v>
      </c>
      <c r="M70" s="256">
        <v>834947.4326169258</v>
      </c>
      <c r="N70" s="263">
        <f aca="true" t="shared" si="3" ref="N70:N133">(1-J70)*K70*L70</f>
        <v>3985.95231299923</v>
      </c>
      <c r="O70" s="265">
        <f aca="true" t="shared" si="4" ref="O70:O133">N70/M70</f>
        <v>0.004773896124821053</v>
      </c>
    </row>
    <row r="71" spans="1:15" ht="15">
      <c r="A71" s="266">
        <v>277</v>
      </c>
      <c r="B71" s="238" t="s">
        <v>594</v>
      </c>
      <c r="C71" s="238" t="s">
        <v>267</v>
      </c>
      <c r="D71" s="239">
        <v>30</v>
      </c>
      <c r="E71" s="239" t="s">
        <v>163</v>
      </c>
      <c r="F71" s="257">
        <v>0.8648451730418943</v>
      </c>
      <c r="G71" s="270">
        <f aca="true" t="shared" si="5" ref="G71:G134">(1-F71)*D71</f>
        <v>4.05464480874317</v>
      </c>
      <c r="H71" s="241" t="s">
        <v>4</v>
      </c>
      <c r="I71" s="242">
        <v>1</v>
      </c>
      <c r="J71" s="258">
        <v>0</v>
      </c>
      <c r="K71" s="262">
        <v>41.97128727803777</v>
      </c>
      <c r="L71" s="259">
        <v>92.40100000000001</v>
      </c>
      <c r="M71" s="256">
        <v>904984.394392528</v>
      </c>
      <c r="N71" s="263">
        <f t="shared" si="3"/>
        <v>3878.1889157779683</v>
      </c>
      <c r="O71" s="265">
        <f t="shared" si="4"/>
        <v>0.004285365515480748</v>
      </c>
    </row>
    <row r="72" spans="1:15" ht="15">
      <c r="A72" s="266">
        <v>163</v>
      </c>
      <c r="B72" s="238" t="s">
        <v>377</v>
      </c>
      <c r="C72" s="238" t="s">
        <v>211</v>
      </c>
      <c r="D72" s="239">
        <v>50</v>
      </c>
      <c r="E72" s="239" t="s">
        <v>163</v>
      </c>
      <c r="F72" s="257">
        <v>0.9209836065573771</v>
      </c>
      <c r="G72" s="270">
        <f t="shared" si="5"/>
        <v>3.950819672131145</v>
      </c>
      <c r="H72" s="241" t="s">
        <v>4</v>
      </c>
      <c r="I72" s="242">
        <v>1</v>
      </c>
      <c r="J72" s="258">
        <v>0</v>
      </c>
      <c r="K72" s="262">
        <v>41.07035598860034</v>
      </c>
      <c r="L72" s="259">
        <v>90.519917</v>
      </c>
      <c r="M72" s="256">
        <v>805523.8101499488</v>
      </c>
      <c r="N72" s="263">
        <f t="shared" si="3"/>
        <v>3717.6852152485562</v>
      </c>
      <c r="O72" s="265">
        <f t="shared" si="4"/>
        <v>0.0046152393863522255</v>
      </c>
    </row>
    <row r="73" spans="1:15" ht="15">
      <c r="A73" s="266">
        <v>372</v>
      </c>
      <c r="B73" s="238" t="s">
        <v>232</v>
      </c>
      <c r="C73" s="238" t="s">
        <v>233</v>
      </c>
      <c r="D73" s="239">
        <v>43</v>
      </c>
      <c r="E73" s="239" t="s">
        <v>163</v>
      </c>
      <c r="F73" s="257">
        <v>0.7938746981827424</v>
      </c>
      <c r="G73" s="270">
        <f t="shared" si="5"/>
        <v>8.863387978142079</v>
      </c>
      <c r="H73" s="241" t="s">
        <v>3</v>
      </c>
      <c r="I73" s="242">
        <v>1</v>
      </c>
      <c r="J73" s="258">
        <v>0</v>
      </c>
      <c r="K73" s="262">
        <v>43.47158732874123</v>
      </c>
      <c r="L73" s="259">
        <v>80.85950199999999</v>
      </c>
      <c r="M73" s="256">
        <v>753829.935191165</v>
      </c>
      <c r="N73" s="263">
        <f t="shared" si="3"/>
        <v>3515.0909025515257</v>
      </c>
      <c r="O73" s="265">
        <f t="shared" si="4"/>
        <v>0.004662976008852883</v>
      </c>
    </row>
    <row r="74" spans="1:15" ht="15">
      <c r="A74" s="266">
        <v>147</v>
      </c>
      <c r="B74" s="238" t="s">
        <v>418</v>
      </c>
      <c r="C74" s="238" t="s">
        <v>70</v>
      </c>
      <c r="D74" s="239">
        <v>26</v>
      </c>
      <c r="E74" s="239" t="s">
        <v>163</v>
      </c>
      <c r="F74" s="257">
        <v>0.8546658259773013</v>
      </c>
      <c r="G74" s="270">
        <f t="shared" si="5"/>
        <v>3.778688524590165</v>
      </c>
      <c r="H74" s="241" t="s">
        <v>3</v>
      </c>
      <c r="I74" s="242">
        <v>1</v>
      </c>
      <c r="J74" s="258">
        <v>0</v>
      </c>
      <c r="K74" s="262">
        <v>38.45862669376642</v>
      </c>
      <c r="L74" s="259">
        <v>90.768035</v>
      </c>
      <c r="M74" s="256">
        <v>796024.8023628094</v>
      </c>
      <c r="N74" s="263">
        <f t="shared" si="3"/>
        <v>3490.8139737917245</v>
      </c>
      <c r="O74" s="265">
        <f t="shared" si="4"/>
        <v>0.004385308049987987</v>
      </c>
    </row>
    <row r="75" spans="1:15" ht="15">
      <c r="A75" s="266">
        <v>756</v>
      </c>
      <c r="B75" s="238" t="s">
        <v>202</v>
      </c>
      <c r="C75" s="238" t="s">
        <v>195</v>
      </c>
      <c r="D75" s="239">
        <v>32</v>
      </c>
      <c r="E75" s="239" t="s">
        <v>163</v>
      </c>
      <c r="F75" s="257">
        <v>0.7738217213114754</v>
      </c>
      <c r="G75" s="270">
        <f t="shared" si="5"/>
        <v>7.237704918032787</v>
      </c>
      <c r="H75" s="241" t="s">
        <v>3</v>
      </c>
      <c r="I75" s="242">
        <v>1</v>
      </c>
      <c r="J75" s="258">
        <v>0</v>
      </c>
      <c r="K75" s="262">
        <v>39.81324752827248</v>
      </c>
      <c r="L75" s="259">
        <v>84.29018199999999</v>
      </c>
      <c r="M75" s="256">
        <v>719156.9131211578</v>
      </c>
      <c r="N75" s="263">
        <f t="shared" si="3"/>
        <v>3355.8658801691367</v>
      </c>
      <c r="O75" s="265">
        <f t="shared" si="4"/>
        <v>0.0046663889603794535</v>
      </c>
    </row>
    <row r="76" spans="1:15" ht="15">
      <c r="A76" s="266">
        <v>141</v>
      </c>
      <c r="B76" s="238" t="s">
        <v>597</v>
      </c>
      <c r="C76" s="238" t="s">
        <v>262</v>
      </c>
      <c r="D76" s="239">
        <v>27</v>
      </c>
      <c r="E76" s="239" t="s">
        <v>163</v>
      </c>
      <c r="F76" s="257">
        <v>0.7141266950010119</v>
      </c>
      <c r="G76" s="270">
        <f t="shared" si="5"/>
        <v>7.718579234972679</v>
      </c>
      <c r="H76" s="241" t="s">
        <v>4</v>
      </c>
      <c r="I76" s="242">
        <v>1</v>
      </c>
      <c r="J76" s="258">
        <v>0</v>
      </c>
      <c r="K76" s="262">
        <v>39.52780356101292</v>
      </c>
      <c r="L76" s="259">
        <v>84.851</v>
      </c>
      <c r="M76" s="256">
        <v>932919.7035005627</v>
      </c>
      <c r="N76" s="263">
        <f t="shared" si="3"/>
        <v>3353.973659955507</v>
      </c>
      <c r="O76" s="265">
        <f t="shared" si="4"/>
        <v>0.0035951364810610244</v>
      </c>
    </row>
    <row r="77" spans="1:15" ht="15">
      <c r="A77" s="266">
        <v>401</v>
      </c>
      <c r="B77" s="238" t="s">
        <v>231</v>
      </c>
      <c r="C77" s="238" t="s">
        <v>61</v>
      </c>
      <c r="D77" s="239">
        <v>62</v>
      </c>
      <c r="E77" s="239" t="s">
        <v>163</v>
      </c>
      <c r="F77" s="257">
        <v>0.9109377754274635</v>
      </c>
      <c r="G77" s="270">
        <f t="shared" si="5"/>
        <v>5.521857923497265</v>
      </c>
      <c r="H77" s="241" t="s">
        <v>3</v>
      </c>
      <c r="I77" s="242">
        <v>1</v>
      </c>
      <c r="J77" s="258">
        <v>0</v>
      </c>
      <c r="K77" s="262">
        <v>32.975692174284504</v>
      </c>
      <c r="L77" s="259">
        <v>98.11479800000001</v>
      </c>
      <c r="M77" s="256">
        <v>676515.6945490672</v>
      </c>
      <c r="N77" s="263">
        <f t="shared" si="3"/>
        <v>3235.403376590105</v>
      </c>
      <c r="O77" s="265">
        <f t="shared" si="4"/>
        <v>0.004782451320285584</v>
      </c>
    </row>
    <row r="78" spans="1:15" ht="15">
      <c r="A78" s="266">
        <v>776</v>
      </c>
      <c r="B78" s="238" t="s">
        <v>205</v>
      </c>
      <c r="C78" s="238" t="s">
        <v>206</v>
      </c>
      <c r="D78" s="239">
        <v>24</v>
      </c>
      <c r="E78" s="239" t="s">
        <v>163</v>
      </c>
      <c r="F78" s="257">
        <v>0.9291894353369763</v>
      </c>
      <c r="G78" s="270">
        <f t="shared" si="5"/>
        <v>1.699453551912569</v>
      </c>
      <c r="H78" s="241" t="s">
        <v>5</v>
      </c>
      <c r="I78" s="242">
        <v>1</v>
      </c>
      <c r="J78" s="258">
        <v>0</v>
      </c>
      <c r="K78" s="262">
        <v>38.668139074128625</v>
      </c>
      <c r="L78" s="259">
        <v>83.066</v>
      </c>
      <c r="M78" s="256">
        <v>735187.1386287911</v>
      </c>
      <c r="N78" s="263">
        <f t="shared" si="3"/>
        <v>3212.0076403315684</v>
      </c>
      <c r="O78" s="265">
        <f t="shared" si="4"/>
        <v>0.004368966038119673</v>
      </c>
    </row>
    <row r="79" spans="1:15" ht="15">
      <c r="A79" s="266">
        <v>388</v>
      </c>
      <c r="B79" s="238" t="s">
        <v>177</v>
      </c>
      <c r="C79" s="238" t="s">
        <v>178</v>
      </c>
      <c r="D79" s="239">
        <v>50</v>
      </c>
      <c r="E79" s="239" t="s">
        <v>163</v>
      </c>
      <c r="F79" s="257">
        <v>0.8507650273224043</v>
      </c>
      <c r="G79" s="270">
        <f t="shared" si="5"/>
        <v>7.461748633879783</v>
      </c>
      <c r="H79" s="241" t="s">
        <v>4</v>
      </c>
      <c r="I79" s="242">
        <v>1</v>
      </c>
      <c r="J79" s="258">
        <v>0</v>
      </c>
      <c r="K79" s="262">
        <v>32.639821823819645</v>
      </c>
      <c r="L79" s="259">
        <v>88.123</v>
      </c>
      <c r="M79" s="256">
        <v>645022.7821000356</v>
      </c>
      <c r="N79" s="263">
        <f t="shared" si="3"/>
        <v>2876.3190185804588</v>
      </c>
      <c r="O79" s="265">
        <f t="shared" si="4"/>
        <v>0.004459251825518273</v>
      </c>
    </row>
    <row r="80" spans="1:15" ht="15">
      <c r="A80" s="266">
        <v>387</v>
      </c>
      <c r="B80" s="238" t="s">
        <v>593</v>
      </c>
      <c r="C80" s="238" t="s">
        <v>191</v>
      </c>
      <c r="D80" s="239">
        <v>20</v>
      </c>
      <c r="E80" s="239" t="s">
        <v>163</v>
      </c>
      <c r="F80" s="257">
        <v>0.9206284153005464</v>
      </c>
      <c r="G80" s="270">
        <f t="shared" si="5"/>
        <v>1.587431693989072</v>
      </c>
      <c r="H80" s="241" t="s">
        <v>3</v>
      </c>
      <c r="I80" s="242">
        <v>1</v>
      </c>
      <c r="J80" s="258">
        <v>0</v>
      </c>
      <c r="K80" s="262">
        <v>28.904455093049997</v>
      </c>
      <c r="L80" s="259">
        <v>80.505157</v>
      </c>
      <c r="M80" s="256">
        <v>583997.7644379889</v>
      </c>
      <c r="N80" s="263">
        <f t="shared" si="3"/>
        <v>2326.9576952654397</v>
      </c>
      <c r="O80" s="265">
        <f t="shared" si="4"/>
        <v>0.00398453185433816</v>
      </c>
    </row>
    <row r="81" spans="1:15" ht="15">
      <c r="A81" s="266">
        <v>786</v>
      </c>
      <c r="B81" s="238" t="s">
        <v>569</v>
      </c>
      <c r="C81" s="238" t="s">
        <v>211</v>
      </c>
      <c r="D81" s="239">
        <v>21</v>
      </c>
      <c r="E81" s="239" t="s">
        <v>163</v>
      </c>
      <c r="F81" s="257">
        <v>0.9074941451990632</v>
      </c>
      <c r="G81" s="270">
        <f t="shared" si="5"/>
        <v>1.942622950819672</v>
      </c>
      <c r="H81" s="241" t="s">
        <v>3</v>
      </c>
      <c r="I81" s="242">
        <v>1</v>
      </c>
      <c r="J81" s="258">
        <v>0</v>
      </c>
      <c r="K81" s="262">
        <v>14.833205429814697</v>
      </c>
      <c r="L81" s="259">
        <v>87.210826</v>
      </c>
      <c r="M81" s="256">
        <v>303568.16732046986</v>
      </c>
      <c r="N81" s="263">
        <f t="shared" si="3"/>
        <v>1293.6160977618247</v>
      </c>
      <c r="O81" s="265">
        <f t="shared" si="4"/>
        <v>0.004261369395810807</v>
      </c>
    </row>
    <row r="82" spans="1:15" ht="15">
      <c r="A82" s="266">
        <v>809</v>
      </c>
      <c r="B82" s="238" t="s">
        <v>598</v>
      </c>
      <c r="C82" s="238" t="s">
        <v>370</v>
      </c>
      <c r="D82" s="239">
        <v>25</v>
      </c>
      <c r="E82" s="239" t="s">
        <v>163</v>
      </c>
      <c r="F82" s="257">
        <v>0.9222950819672131</v>
      </c>
      <c r="G82" s="270">
        <f t="shared" si="5"/>
        <v>1.9426229508196724</v>
      </c>
      <c r="H82" s="241" t="s">
        <v>4</v>
      </c>
      <c r="I82" s="242">
        <v>1</v>
      </c>
      <c r="J82" s="258">
        <v>0</v>
      </c>
      <c r="K82" s="262">
        <v>10.060078374072436</v>
      </c>
      <c r="L82" s="259">
        <v>85.061</v>
      </c>
      <c r="M82" s="256">
        <v>233043.5608074314</v>
      </c>
      <c r="N82" s="263">
        <f t="shared" si="3"/>
        <v>855.7203265769756</v>
      </c>
      <c r="O82" s="265">
        <f t="shared" si="4"/>
        <v>0.003671932936538309</v>
      </c>
    </row>
    <row r="83" spans="1:15" ht="15">
      <c r="A83" s="271">
        <v>948</v>
      </c>
      <c r="B83" s="272" t="s">
        <v>165</v>
      </c>
      <c r="C83" s="272" t="s">
        <v>166</v>
      </c>
      <c r="D83" s="273">
        <v>22</v>
      </c>
      <c r="E83" s="273" t="s">
        <v>163</v>
      </c>
      <c r="F83" s="274">
        <v>0.698956780923994</v>
      </c>
      <c r="G83" s="275">
        <f t="shared" si="5"/>
        <v>6.6229508196721305</v>
      </c>
      <c r="H83" s="276" t="s">
        <v>3</v>
      </c>
      <c r="I83" s="277">
        <v>1</v>
      </c>
      <c r="J83" s="278">
        <v>0</v>
      </c>
      <c r="K83" s="279">
        <v>7.509427042258099</v>
      </c>
      <c r="L83" s="280">
        <v>109.079403</v>
      </c>
      <c r="M83" s="281">
        <v>164466.48717953006</v>
      </c>
      <c r="N83" s="282">
        <f t="shared" si="3"/>
        <v>819.1238186415692</v>
      </c>
      <c r="O83" s="283">
        <f t="shared" si="4"/>
        <v>0.00498049075339842</v>
      </c>
    </row>
    <row r="84" spans="1:15" ht="15">
      <c r="A84" s="266">
        <v>103</v>
      </c>
      <c r="B84" s="238" t="s">
        <v>431</v>
      </c>
      <c r="C84" s="238" t="s">
        <v>432</v>
      </c>
      <c r="D84" s="239">
        <v>60</v>
      </c>
      <c r="E84" s="239" t="s">
        <v>163</v>
      </c>
      <c r="F84" s="257">
        <v>0.9567850637522769</v>
      </c>
      <c r="G84" s="270">
        <f t="shared" si="5"/>
        <v>2.592896174863386</v>
      </c>
      <c r="H84" s="241" t="s">
        <v>6</v>
      </c>
      <c r="I84" s="242">
        <v>1</v>
      </c>
      <c r="J84" s="258">
        <v>1</v>
      </c>
      <c r="K84" s="262">
        <v>98.81894607971059</v>
      </c>
      <c r="L84" s="259">
        <v>77.17099999999999</v>
      </c>
      <c r="M84" s="256">
        <v>1703308.4355557114</v>
      </c>
      <c r="N84" s="263">
        <f t="shared" si="3"/>
        <v>0</v>
      </c>
      <c r="O84" s="265">
        <f t="shared" si="4"/>
        <v>0</v>
      </c>
    </row>
    <row r="85" spans="1:15" ht="15">
      <c r="A85" s="266">
        <v>116</v>
      </c>
      <c r="B85" s="238" t="s">
        <v>224</v>
      </c>
      <c r="C85" s="238" t="s">
        <v>69</v>
      </c>
      <c r="D85" s="239">
        <v>61</v>
      </c>
      <c r="E85" s="239" t="s">
        <v>163</v>
      </c>
      <c r="F85" s="257">
        <v>0.9816805518229866</v>
      </c>
      <c r="G85" s="270">
        <f t="shared" si="5"/>
        <v>1.1174863387978151</v>
      </c>
      <c r="H85" s="241" t="s">
        <v>6</v>
      </c>
      <c r="I85" s="242">
        <v>1</v>
      </c>
      <c r="J85" s="258">
        <v>1</v>
      </c>
      <c r="K85" s="262">
        <v>80.92923781063183</v>
      </c>
      <c r="L85" s="259">
        <v>76.893</v>
      </c>
      <c r="M85" s="256">
        <v>1295734.7216141506</v>
      </c>
      <c r="N85" s="263">
        <f t="shared" si="3"/>
        <v>0</v>
      </c>
      <c r="O85" s="265">
        <f t="shared" si="4"/>
        <v>0</v>
      </c>
    </row>
    <row r="86" spans="1:15" ht="15">
      <c r="A86" s="266">
        <v>142</v>
      </c>
      <c r="B86" s="238" t="s">
        <v>364</v>
      </c>
      <c r="C86" s="238" t="s">
        <v>262</v>
      </c>
      <c r="D86" s="239">
        <v>50</v>
      </c>
      <c r="E86" s="239" t="s">
        <v>163</v>
      </c>
      <c r="F86" s="257">
        <v>0.9877595628415301</v>
      </c>
      <c r="G86" s="270">
        <f t="shared" si="5"/>
        <v>0.6120218579234948</v>
      </c>
      <c r="H86" s="241" t="s">
        <v>3</v>
      </c>
      <c r="I86" s="242">
        <v>1</v>
      </c>
      <c r="J86" s="258">
        <v>1</v>
      </c>
      <c r="K86" s="262">
        <v>91.69094497517324</v>
      </c>
      <c r="L86" s="259">
        <v>87.577049</v>
      </c>
      <c r="M86" s="256">
        <v>1752734.3417385002</v>
      </c>
      <c r="N86" s="263">
        <f t="shared" si="3"/>
        <v>0</v>
      </c>
      <c r="O86" s="265">
        <f t="shared" si="4"/>
        <v>0</v>
      </c>
    </row>
    <row r="87" spans="1:15" ht="15">
      <c r="A87" s="266">
        <v>146</v>
      </c>
      <c r="B87" s="238" t="s">
        <v>396</v>
      </c>
      <c r="C87" s="238" t="s">
        <v>334</v>
      </c>
      <c r="D87" s="239">
        <v>123</v>
      </c>
      <c r="E87" s="239" t="s">
        <v>163</v>
      </c>
      <c r="F87" s="257">
        <v>0.9901817050957394</v>
      </c>
      <c r="G87" s="270">
        <f t="shared" si="5"/>
        <v>1.2076502732240488</v>
      </c>
      <c r="H87" s="241" t="s">
        <v>4</v>
      </c>
      <c r="I87" s="242">
        <v>1</v>
      </c>
      <c r="J87" s="258">
        <v>1</v>
      </c>
      <c r="K87" s="262">
        <v>205.55941268705308</v>
      </c>
      <c r="L87" s="259">
        <v>91.569</v>
      </c>
      <c r="M87" s="256">
        <v>4007605.1767616705</v>
      </c>
      <c r="N87" s="263">
        <f t="shared" si="3"/>
        <v>0</v>
      </c>
      <c r="O87" s="265">
        <f t="shared" si="4"/>
        <v>0</v>
      </c>
    </row>
    <row r="88" spans="1:15" ht="15">
      <c r="A88" s="266">
        <v>154</v>
      </c>
      <c r="B88" s="238" t="s">
        <v>378</v>
      </c>
      <c r="C88" s="238" t="s">
        <v>182</v>
      </c>
      <c r="D88" s="239">
        <v>119</v>
      </c>
      <c r="E88" s="239" t="s">
        <v>163</v>
      </c>
      <c r="F88" s="257">
        <v>0.959705193552831</v>
      </c>
      <c r="G88" s="270">
        <f t="shared" si="5"/>
        <v>4.795081967213109</v>
      </c>
      <c r="H88" s="241" t="s">
        <v>4</v>
      </c>
      <c r="I88" s="242">
        <v>1</v>
      </c>
      <c r="J88" s="258">
        <v>1</v>
      </c>
      <c r="K88" s="262">
        <v>144.03616120746807</v>
      </c>
      <c r="L88" s="259">
        <v>84.307</v>
      </c>
      <c r="M88" s="256">
        <v>2571751.7288107863</v>
      </c>
      <c r="N88" s="263">
        <f t="shared" si="3"/>
        <v>0</v>
      </c>
      <c r="O88" s="265">
        <f t="shared" si="4"/>
        <v>0</v>
      </c>
    </row>
    <row r="89" spans="1:15" ht="15">
      <c r="A89" s="266">
        <v>157</v>
      </c>
      <c r="B89" s="238" t="s">
        <v>599</v>
      </c>
      <c r="C89" s="238" t="s">
        <v>322</v>
      </c>
      <c r="D89" s="239">
        <v>111</v>
      </c>
      <c r="E89" s="239" t="s">
        <v>163</v>
      </c>
      <c r="F89" s="257">
        <v>1</v>
      </c>
      <c r="G89" s="270">
        <f t="shared" si="5"/>
        <v>0</v>
      </c>
      <c r="H89" s="241" t="s">
        <v>3</v>
      </c>
      <c r="I89" s="242">
        <v>1</v>
      </c>
      <c r="J89" s="258">
        <v>1</v>
      </c>
      <c r="K89" s="262">
        <v>148.1517385013519</v>
      </c>
      <c r="L89" s="259">
        <v>84.09</v>
      </c>
      <c r="M89" s="256">
        <v>2785562.338967249</v>
      </c>
      <c r="N89" s="263">
        <f t="shared" si="3"/>
        <v>0</v>
      </c>
      <c r="O89" s="265">
        <f t="shared" si="4"/>
        <v>0</v>
      </c>
    </row>
    <row r="90" spans="1:15" ht="15">
      <c r="A90" s="266">
        <v>170</v>
      </c>
      <c r="B90" s="238" t="s">
        <v>342</v>
      </c>
      <c r="C90" s="238" t="s">
        <v>64</v>
      </c>
      <c r="D90" s="239">
        <v>154</v>
      </c>
      <c r="E90" s="239" t="s">
        <v>163</v>
      </c>
      <c r="F90" s="257">
        <v>0.9865339578454333</v>
      </c>
      <c r="G90" s="270">
        <f t="shared" si="5"/>
        <v>2.0737704918032724</v>
      </c>
      <c r="H90" s="241" t="s">
        <v>5</v>
      </c>
      <c r="I90" s="242">
        <v>1</v>
      </c>
      <c r="J90" s="258">
        <v>1</v>
      </c>
      <c r="K90" s="262">
        <v>214.77610187987818</v>
      </c>
      <c r="L90" s="259">
        <v>87.601</v>
      </c>
      <c r="M90" s="256">
        <v>3878614.8010799624</v>
      </c>
      <c r="N90" s="263">
        <f t="shared" si="3"/>
        <v>0</v>
      </c>
      <c r="O90" s="265">
        <f t="shared" si="4"/>
        <v>0</v>
      </c>
    </row>
    <row r="91" spans="1:15" ht="15">
      <c r="A91" s="266">
        <v>174</v>
      </c>
      <c r="B91" s="238" t="s">
        <v>538</v>
      </c>
      <c r="C91" s="238" t="s">
        <v>539</v>
      </c>
      <c r="D91" s="239">
        <v>50</v>
      </c>
      <c r="E91" s="239" t="s">
        <v>163</v>
      </c>
      <c r="F91" s="257">
        <v>1.0526775956284153</v>
      </c>
      <c r="G91" s="270">
        <v>0</v>
      </c>
      <c r="H91" s="241" t="s">
        <v>4</v>
      </c>
      <c r="I91" s="242">
        <v>1</v>
      </c>
      <c r="J91" s="258">
        <v>1</v>
      </c>
      <c r="K91" s="262">
        <v>91.91683828923662</v>
      </c>
      <c r="L91" s="259">
        <v>85.30799999999999</v>
      </c>
      <c r="M91" s="256">
        <v>1772210.7816197393</v>
      </c>
      <c r="N91" s="263">
        <f t="shared" si="3"/>
        <v>0</v>
      </c>
      <c r="O91" s="265">
        <f t="shared" si="4"/>
        <v>0</v>
      </c>
    </row>
    <row r="92" spans="1:15" ht="15">
      <c r="A92" s="266">
        <v>209</v>
      </c>
      <c r="B92" s="238" t="s">
        <v>304</v>
      </c>
      <c r="C92" s="238" t="s">
        <v>272</v>
      </c>
      <c r="D92" s="239">
        <v>95</v>
      </c>
      <c r="E92" s="239" t="s">
        <v>163</v>
      </c>
      <c r="F92" s="257">
        <v>0.9576646534368709</v>
      </c>
      <c r="G92" s="270">
        <f t="shared" si="5"/>
        <v>4.021857923497264</v>
      </c>
      <c r="H92" s="241" t="s">
        <v>4</v>
      </c>
      <c r="I92" s="242">
        <v>1</v>
      </c>
      <c r="J92" s="258">
        <v>1</v>
      </c>
      <c r="K92" s="262">
        <v>93.31578187661717</v>
      </c>
      <c r="L92" s="259">
        <v>91.251</v>
      </c>
      <c r="M92" s="256">
        <v>1894324.064649385</v>
      </c>
      <c r="N92" s="263">
        <f t="shared" si="3"/>
        <v>0</v>
      </c>
      <c r="O92" s="265">
        <f t="shared" si="4"/>
        <v>0</v>
      </c>
    </row>
    <row r="93" spans="1:15" ht="15">
      <c r="A93" s="266">
        <v>210</v>
      </c>
      <c r="B93" s="238" t="s">
        <v>222</v>
      </c>
      <c r="C93" s="238" t="s">
        <v>201</v>
      </c>
      <c r="D93" s="239">
        <v>229</v>
      </c>
      <c r="E93" s="239" t="s">
        <v>163</v>
      </c>
      <c r="F93" s="257">
        <v>0.9739900255327272</v>
      </c>
      <c r="G93" s="270">
        <f t="shared" si="5"/>
        <v>5.956284153005477</v>
      </c>
      <c r="H93" s="241" t="s">
        <v>4</v>
      </c>
      <c r="I93" s="242">
        <v>1</v>
      </c>
      <c r="J93" s="258">
        <v>1</v>
      </c>
      <c r="K93" s="262">
        <v>276.84302119134173</v>
      </c>
      <c r="L93" s="259">
        <v>89.416</v>
      </c>
      <c r="M93" s="256">
        <v>5499982.305338363</v>
      </c>
      <c r="N93" s="263">
        <f t="shared" si="3"/>
        <v>0</v>
      </c>
      <c r="O93" s="265">
        <f t="shared" si="4"/>
        <v>0</v>
      </c>
    </row>
    <row r="94" spans="1:15" ht="15">
      <c r="A94" s="266">
        <v>212</v>
      </c>
      <c r="B94" s="238" t="s">
        <v>511</v>
      </c>
      <c r="C94" s="238" t="s">
        <v>356</v>
      </c>
      <c r="D94" s="239">
        <v>72</v>
      </c>
      <c r="E94" s="239" t="s">
        <v>163</v>
      </c>
      <c r="F94" s="257">
        <v>0.9456967213114754</v>
      </c>
      <c r="G94" s="270">
        <f t="shared" si="5"/>
        <v>3.90983606557377</v>
      </c>
      <c r="H94" s="241" t="s">
        <v>3</v>
      </c>
      <c r="I94" s="242">
        <v>1</v>
      </c>
      <c r="J94" s="258">
        <v>1</v>
      </c>
      <c r="K94" s="262">
        <v>90.74534196035812</v>
      </c>
      <c r="L94" s="259">
        <v>89.20428500000001</v>
      </c>
      <c r="M94" s="256">
        <v>1720031.65719318</v>
      </c>
      <c r="N94" s="263">
        <f t="shared" si="3"/>
        <v>0</v>
      </c>
      <c r="O94" s="265">
        <f t="shared" si="4"/>
        <v>0</v>
      </c>
    </row>
    <row r="95" spans="1:15" ht="15">
      <c r="A95" s="266">
        <v>217</v>
      </c>
      <c r="B95" s="238" t="s">
        <v>217</v>
      </c>
      <c r="C95" s="238" t="s">
        <v>218</v>
      </c>
      <c r="D95" s="239">
        <v>50</v>
      </c>
      <c r="E95" s="239" t="s">
        <v>163</v>
      </c>
      <c r="F95" s="257">
        <v>0.9972677595628415</v>
      </c>
      <c r="G95" s="270">
        <f t="shared" si="5"/>
        <v>0.13661202185792365</v>
      </c>
      <c r="H95" s="241" t="s">
        <v>4</v>
      </c>
      <c r="I95" s="242">
        <v>1</v>
      </c>
      <c r="J95" s="258">
        <v>1</v>
      </c>
      <c r="K95" s="262">
        <v>97.61198477222784</v>
      </c>
      <c r="L95" s="259">
        <v>89.47717</v>
      </c>
      <c r="M95" s="256">
        <v>1878108.672913856</v>
      </c>
      <c r="N95" s="263">
        <f t="shared" si="3"/>
        <v>0</v>
      </c>
      <c r="O95" s="265">
        <f t="shared" si="4"/>
        <v>0</v>
      </c>
    </row>
    <row r="96" spans="1:15" ht="15">
      <c r="A96" s="266">
        <v>218</v>
      </c>
      <c r="B96" s="238" t="s">
        <v>426</v>
      </c>
      <c r="C96" s="238" t="s">
        <v>334</v>
      </c>
      <c r="D96" s="239">
        <v>74</v>
      </c>
      <c r="E96" s="239" t="s">
        <v>163</v>
      </c>
      <c r="F96" s="257">
        <v>0.9412937527691626</v>
      </c>
      <c r="G96" s="270">
        <f t="shared" si="5"/>
        <v>4.344262295081967</v>
      </c>
      <c r="H96" s="241" t="s">
        <v>4</v>
      </c>
      <c r="I96" s="242">
        <v>1</v>
      </c>
      <c r="J96" s="258">
        <v>1</v>
      </c>
      <c r="K96" s="262">
        <v>109.86805910171282</v>
      </c>
      <c r="L96" s="259">
        <v>88.81700000000001</v>
      </c>
      <c r="M96" s="256">
        <v>2054963.586349255</v>
      </c>
      <c r="N96" s="263">
        <f t="shared" si="3"/>
        <v>0</v>
      </c>
      <c r="O96" s="265">
        <f t="shared" si="4"/>
        <v>0</v>
      </c>
    </row>
    <row r="97" spans="1:15" ht="15">
      <c r="A97" s="266">
        <v>220</v>
      </c>
      <c r="B97" s="238" t="s">
        <v>600</v>
      </c>
      <c r="C97" s="238" t="s">
        <v>211</v>
      </c>
      <c r="D97" s="239">
        <v>55</v>
      </c>
      <c r="E97" s="239" t="s">
        <v>163</v>
      </c>
      <c r="F97" s="257">
        <v>1</v>
      </c>
      <c r="G97" s="270">
        <f t="shared" si="5"/>
        <v>0</v>
      </c>
      <c r="H97" s="241" t="s">
        <v>3</v>
      </c>
      <c r="I97" s="242">
        <v>1</v>
      </c>
      <c r="J97" s="258">
        <v>1</v>
      </c>
      <c r="K97" s="262">
        <v>38.55062286149776</v>
      </c>
      <c r="L97" s="259">
        <v>100.11</v>
      </c>
      <c r="M97" s="256">
        <v>850215.4567120023</v>
      </c>
      <c r="N97" s="263">
        <f t="shared" si="3"/>
        <v>0</v>
      </c>
      <c r="O97" s="265">
        <f t="shared" si="4"/>
        <v>0</v>
      </c>
    </row>
    <row r="98" spans="1:15" ht="15">
      <c r="A98" s="266">
        <v>221</v>
      </c>
      <c r="B98" s="238" t="s">
        <v>508</v>
      </c>
      <c r="C98" s="238" t="s">
        <v>269</v>
      </c>
      <c r="D98" s="239">
        <v>206</v>
      </c>
      <c r="E98" s="239" t="s">
        <v>400</v>
      </c>
      <c r="F98" s="257">
        <v>0.9405671388402568</v>
      </c>
      <c r="G98" s="270">
        <f t="shared" si="5"/>
        <v>12.243169398907103</v>
      </c>
      <c r="H98" s="241" t="s">
        <v>5</v>
      </c>
      <c r="I98" s="242">
        <v>1</v>
      </c>
      <c r="J98" s="258">
        <v>1</v>
      </c>
      <c r="K98" s="262">
        <v>322.0669586367788</v>
      </c>
      <c r="L98" s="259">
        <v>83.160191</v>
      </c>
      <c r="M98" s="256">
        <v>5968378.677912346</v>
      </c>
      <c r="N98" s="263">
        <f t="shared" si="3"/>
        <v>0</v>
      </c>
      <c r="O98" s="265">
        <f t="shared" si="4"/>
        <v>0</v>
      </c>
    </row>
    <row r="99" spans="1:15" ht="15">
      <c r="A99" s="266">
        <v>222</v>
      </c>
      <c r="B99" s="238" t="s">
        <v>454</v>
      </c>
      <c r="C99" s="238" t="s">
        <v>334</v>
      </c>
      <c r="D99" s="239">
        <v>120</v>
      </c>
      <c r="E99" s="239" t="s">
        <v>400</v>
      </c>
      <c r="F99" s="257">
        <v>1</v>
      </c>
      <c r="G99" s="270">
        <f t="shared" si="5"/>
        <v>0</v>
      </c>
      <c r="H99" s="241" t="s">
        <v>5</v>
      </c>
      <c r="I99" s="242">
        <v>1</v>
      </c>
      <c r="J99" s="258">
        <v>1</v>
      </c>
      <c r="K99" s="262">
        <v>133.07493307957444</v>
      </c>
      <c r="L99" s="259">
        <v>84.29299999999999</v>
      </c>
      <c r="M99" s="256">
        <v>2531724.9702804</v>
      </c>
      <c r="N99" s="263">
        <f t="shared" si="3"/>
        <v>0</v>
      </c>
      <c r="O99" s="265">
        <f t="shared" si="4"/>
        <v>0</v>
      </c>
    </row>
    <row r="100" spans="1:15" ht="15">
      <c r="A100" s="266">
        <v>227</v>
      </c>
      <c r="B100" s="238" t="s">
        <v>601</v>
      </c>
      <c r="C100" s="238" t="s">
        <v>269</v>
      </c>
      <c r="D100" s="239">
        <v>95</v>
      </c>
      <c r="E100" s="239" t="s">
        <v>163</v>
      </c>
      <c r="F100" s="257">
        <v>1</v>
      </c>
      <c r="G100" s="270">
        <f t="shared" si="5"/>
        <v>0</v>
      </c>
      <c r="H100" s="241" t="s">
        <v>3</v>
      </c>
      <c r="I100" s="242">
        <v>1</v>
      </c>
      <c r="J100" s="258">
        <v>1</v>
      </c>
      <c r="K100" s="262">
        <v>132.6113882403779</v>
      </c>
      <c r="L100" s="259">
        <v>84.37</v>
      </c>
      <c r="M100" s="256">
        <v>2536801.4875568794</v>
      </c>
      <c r="N100" s="263">
        <f t="shared" si="3"/>
        <v>0</v>
      </c>
      <c r="O100" s="265">
        <f t="shared" si="4"/>
        <v>0</v>
      </c>
    </row>
    <row r="101" spans="1:15" ht="15">
      <c r="A101" s="266">
        <v>231</v>
      </c>
      <c r="B101" s="238" t="s">
        <v>430</v>
      </c>
      <c r="C101" s="238" t="s">
        <v>180</v>
      </c>
      <c r="D101" s="239">
        <v>124</v>
      </c>
      <c r="E101" s="239" t="s">
        <v>163</v>
      </c>
      <c r="F101" s="257">
        <v>0.9604926846465714</v>
      </c>
      <c r="G101" s="270">
        <f t="shared" si="5"/>
        <v>4.89890710382514</v>
      </c>
      <c r="H101" s="241" t="s">
        <v>5</v>
      </c>
      <c r="I101" s="242">
        <v>1</v>
      </c>
      <c r="J101" s="258">
        <v>1</v>
      </c>
      <c r="K101" s="262">
        <v>175.31529050421915</v>
      </c>
      <c r="L101" s="259">
        <v>81.05900000000001</v>
      </c>
      <c r="M101" s="256">
        <v>3222171.8558871914</v>
      </c>
      <c r="N101" s="263">
        <f t="shared" si="3"/>
        <v>0</v>
      </c>
      <c r="O101" s="265">
        <f t="shared" si="4"/>
        <v>0</v>
      </c>
    </row>
    <row r="102" spans="1:15" ht="15">
      <c r="A102" s="266">
        <v>233</v>
      </c>
      <c r="B102" s="238" t="s">
        <v>413</v>
      </c>
      <c r="C102" s="238" t="s">
        <v>414</v>
      </c>
      <c r="D102" s="239">
        <v>90</v>
      </c>
      <c r="E102" s="239" t="s">
        <v>163</v>
      </c>
      <c r="F102" s="257">
        <v>0.9608075288403157</v>
      </c>
      <c r="G102" s="270">
        <f t="shared" si="5"/>
        <v>3.5273224043715845</v>
      </c>
      <c r="H102" s="241" t="s">
        <v>4</v>
      </c>
      <c r="I102" s="242">
        <v>1</v>
      </c>
      <c r="J102" s="258">
        <v>1</v>
      </c>
      <c r="K102" s="262">
        <v>156.39607255789537</v>
      </c>
      <c r="L102" s="259">
        <v>86.38900000000001</v>
      </c>
      <c r="M102" s="256">
        <v>2936654.619631677</v>
      </c>
      <c r="N102" s="263">
        <f t="shared" si="3"/>
        <v>0</v>
      </c>
      <c r="O102" s="265">
        <f t="shared" si="4"/>
        <v>0</v>
      </c>
    </row>
    <row r="103" spans="1:15" ht="15">
      <c r="A103" s="266">
        <v>238</v>
      </c>
      <c r="B103" s="238" t="s">
        <v>282</v>
      </c>
      <c r="C103" s="238" t="s">
        <v>265</v>
      </c>
      <c r="D103" s="239">
        <v>78</v>
      </c>
      <c r="E103" s="239" t="s">
        <v>163</v>
      </c>
      <c r="F103" s="257">
        <v>0.9640255009107468</v>
      </c>
      <c r="G103" s="270">
        <f t="shared" si="5"/>
        <v>2.8060109289617503</v>
      </c>
      <c r="H103" s="241" t="s">
        <v>3</v>
      </c>
      <c r="I103" s="242">
        <v>1</v>
      </c>
      <c r="J103" s="258">
        <v>1</v>
      </c>
      <c r="K103" s="262">
        <v>132.28659712783326</v>
      </c>
      <c r="L103" s="259">
        <v>86.56586300000002</v>
      </c>
      <c r="M103" s="256">
        <v>2461482.373524821</v>
      </c>
      <c r="N103" s="263">
        <f t="shared" si="3"/>
        <v>0</v>
      </c>
      <c r="O103" s="265">
        <f t="shared" si="4"/>
        <v>0</v>
      </c>
    </row>
    <row r="104" spans="1:15" ht="15">
      <c r="A104" s="266">
        <v>241</v>
      </c>
      <c r="B104" s="238" t="s">
        <v>525</v>
      </c>
      <c r="C104" s="238" t="s">
        <v>390</v>
      </c>
      <c r="D104" s="239">
        <v>120</v>
      </c>
      <c r="E104" s="239" t="s">
        <v>163</v>
      </c>
      <c r="F104" s="257">
        <v>0.972040072859745</v>
      </c>
      <c r="G104" s="270">
        <f t="shared" si="5"/>
        <v>3.3551912568305964</v>
      </c>
      <c r="H104" s="241" t="s">
        <v>5</v>
      </c>
      <c r="I104" s="242">
        <v>1</v>
      </c>
      <c r="J104" s="258">
        <v>1</v>
      </c>
      <c r="K104" s="262">
        <v>174.54988138920717</v>
      </c>
      <c r="L104" s="259">
        <v>92.54400000000001</v>
      </c>
      <c r="M104" s="256">
        <v>3549883.2920888974</v>
      </c>
      <c r="N104" s="263">
        <f t="shared" si="3"/>
        <v>0</v>
      </c>
      <c r="O104" s="265">
        <f t="shared" si="4"/>
        <v>0</v>
      </c>
    </row>
    <row r="105" spans="1:15" ht="15">
      <c r="A105" s="266">
        <v>243</v>
      </c>
      <c r="B105" s="238" t="s">
        <v>238</v>
      </c>
      <c r="C105" s="238" t="s">
        <v>239</v>
      </c>
      <c r="D105" s="239">
        <v>50</v>
      </c>
      <c r="E105" s="239" t="s">
        <v>163</v>
      </c>
      <c r="F105" s="257">
        <v>1.1289071038251366</v>
      </c>
      <c r="G105" s="270">
        <f t="shared" si="5"/>
        <v>-6.44535519125683</v>
      </c>
      <c r="H105" s="241" t="s">
        <v>3</v>
      </c>
      <c r="I105" s="242">
        <v>1</v>
      </c>
      <c r="J105" s="258">
        <v>1</v>
      </c>
      <c r="K105" s="262">
        <v>98.0250814139282</v>
      </c>
      <c r="L105" s="259">
        <v>84.54397499999999</v>
      </c>
      <c r="M105" s="256">
        <v>1691462.4182900107</v>
      </c>
      <c r="N105" s="263">
        <f t="shared" si="3"/>
        <v>0</v>
      </c>
      <c r="O105" s="265">
        <f t="shared" si="4"/>
        <v>0</v>
      </c>
    </row>
    <row r="106" spans="1:15" ht="15">
      <c r="A106" s="266">
        <v>246</v>
      </c>
      <c r="B106" s="238" t="s">
        <v>315</v>
      </c>
      <c r="C106" s="238" t="s">
        <v>262</v>
      </c>
      <c r="D106" s="239">
        <v>50</v>
      </c>
      <c r="E106" s="239" t="s">
        <v>163</v>
      </c>
      <c r="F106" s="257">
        <v>0.9710928961748634</v>
      </c>
      <c r="G106" s="270">
        <f t="shared" si="5"/>
        <v>1.4453551912568308</v>
      </c>
      <c r="H106" s="241" t="s">
        <v>4</v>
      </c>
      <c r="I106" s="242">
        <v>1</v>
      </c>
      <c r="J106" s="258">
        <v>1</v>
      </c>
      <c r="K106" s="262">
        <v>76.94398125306343</v>
      </c>
      <c r="L106" s="259">
        <v>83.476</v>
      </c>
      <c r="M106" s="256">
        <v>1511846.8085100374</v>
      </c>
      <c r="N106" s="263">
        <f t="shared" si="3"/>
        <v>0</v>
      </c>
      <c r="O106" s="265">
        <f t="shared" si="4"/>
        <v>0</v>
      </c>
    </row>
    <row r="107" spans="1:15" ht="15">
      <c r="A107" s="266">
        <v>250</v>
      </c>
      <c r="B107" s="238" t="s">
        <v>242</v>
      </c>
      <c r="C107" s="238" t="s">
        <v>171</v>
      </c>
      <c r="D107" s="239">
        <v>81</v>
      </c>
      <c r="E107" s="239" t="s">
        <v>163</v>
      </c>
      <c r="F107" s="257">
        <v>0.9627943061458544</v>
      </c>
      <c r="G107" s="270">
        <f t="shared" si="5"/>
        <v>3.013661202185796</v>
      </c>
      <c r="H107" s="241" t="s">
        <v>4</v>
      </c>
      <c r="I107" s="242">
        <v>1</v>
      </c>
      <c r="J107" s="258">
        <v>1</v>
      </c>
      <c r="K107" s="262">
        <v>67.87177938823673</v>
      </c>
      <c r="L107" s="259">
        <v>93.714</v>
      </c>
      <c r="M107" s="256">
        <v>1412944.7421650314</v>
      </c>
      <c r="N107" s="263">
        <f t="shared" si="3"/>
        <v>0</v>
      </c>
      <c r="O107" s="265">
        <f t="shared" si="4"/>
        <v>0</v>
      </c>
    </row>
    <row r="108" spans="1:15" ht="15">
      <c r="A108" s="266">
        <v>270</v>
      </c>
      <c r="B108" s="238" t="s">
        <v>367</v>
      </c>
      <c r="C108" s="238" t="s">
        <v>262</v>
      </c>
      <c r="D108" s="239">
        <v>50</v>
      </c>
      <c r="E108" s="239" t="s">
        <v>163</v>
      </c>
      <c r="F108" s="257">
        <v>0.9489617486338798</v>
      </c>
      <c r="G108" s="270">
        <f t="shared" si="5"/>
        <v>2.551912568306008</v>
      </c>
      <c r="H108" s="241" t="s">
        <v>3</v>
      </c>
      <c r="I108" s="242">
        <v>1</v>
      </c>
      <c r="J108" s="258">
        <v>1</v>
      </c>
      <c r="K108" s="262">
        <v>91.91667186995144</v>
      </c>
      <c r="L108" s="259">
        <v>89.47301300000001</v>
      </c>
      <c r="M108" s="256">
        <v>1795994.1966754128</v>
      </c>
      <c r="N108" s="263">
        <f t="shared" si="3"/>
        <v>0</v>
      </c>
      <c r="O108" s="265">
        <f t="shared" si="4"/>
        <v>0</v>
      </c>
    </row>
    <row r="109" spans="1:15" ht="15">
      <c r="A109" s="266">
        <v>280</v>
      </c>
      <c r="B109" s="238" t="s">
        <v>383</v>
      </c>
      <c r="C109" s="238" t="s">
        <v>252</v>
      </c>
      <c r="D109" s="239">
        <v>137</v>
      </c>
      <c r="E109" s="239" t="s">
        <v>163</v>
      </c>
      <c r="F109" s="257">
        <v>0.9418451597463204</v>
      </c>
      <c r="G109" s="270">
        <f t="shared" si="5"/>
        <v>7.9672131147541005</v>
      </c>
      <c r="H109" s="241" t="s">
        <v>5</v>
      </c>
      <c r="I109" s="242">
        <v>1</v>
      </c>
      <c r="J109" s="258">
        <v>1</v>
      </c>
      <c r="K109" s="262">
        <v>171.01406713495354</v>
      </c>
      <c r="L109" s="259">
        <v>81.21800000000002</v>
      </c>
      <c r="M109" s="256">
        <v>3006329.7023505825</v>
      </c>
      <c r="N109" s="263">
        <f t="shared" si="3"/>
        <v>0</v>
      </c>
      <c r="O109" s="265">
        <f t="shared" si="4"/>
        <v>0</v>
      </c>
    </row>
    <row r="110" spans="1:15" ht="15">
      <c r="A110" s="266">
        <v>305</v>
      </c>
      <c r="B110" s="238" t="s">
        <v>336</v>
      </c>
      <c r="C110" s="238" t="s">
        <v>272</v>
      </c>
      <c r="D110" s="239">
        <v>61</v>
      </c>
      <c r="E110" s="239" t="s">
        <v>163</v>
      </c>
      <c r="F110" s="257">
        <v>0.9763952342560244</v>
      </c>
      <c r="G110" s="270">
        <f t="shared" si="5"/>
        <v>1.4398907103825134</v>
      </c>
      <c r="H110" s="241" t="s">
        <v>4</v>
      </c>
      <c r="I110" s="242">
        <v>1</v>
      </c>
      <c r="J110" s="258">
        <v>1</v>
      </c>
      <c r="K110" s="262">
        <v>97.46191876917162</v>
      </c>
      <c r="L110" s="259">
        <v>79.313</v>
      </c>
      <c r="M110" s="256">
        <v>1804129.6188152162</v>
      </c>
      <c r="N110" s="263">
        <f t="shared" si="3"/>
        <v>0</v>
      </c>
      <c r="O110" s="265">
        <f t="shared" si="4"/>
        <v>0</v>
      </c>
    </row>
    <row r="111" spans="1:15" ht="15">
      <c r="A111" s="266">
        <v>307</v>
      </c>
      <c r="B111" s="238" t="s">
        <v>516</v>
      </c>
      <c r="C111" s="238" t="s">
        <v>230</v>
      </c>
      <c r="D111" s="239">
        <v>76</v>
      </c>
      <c r="E111" s="239" t="s">
        <v>163</v>
      </c>
      <c r="F111" s="257">
        <v>0.9860511935576647</v>
      </c>
      <c r="G111" s="270">
        <f t="shared" si="5"/>
        <v>1.060109289617484</v>
      </c>
      <c r="H111" s="241" t="s">
        <v>3</v>
      </c>
      <c r="I111" s="242">
        <v>1</v>
      </c>
      <c r="J111" s="258">
        <v>1</v>
      </c>
      <c r="K111" s="262">
        <v>141.74319846280483</v>
      </c>
      <c r="L111" s="259">
        <v>85.013666</v>
      </c>
      <c r="M111" s="256">
        <v>2761053.7693544044</v>
      </c>
      <c r="N111" s="263">
        <f t="shared" si="3"/>
        <v>0</v>
      </c>
      <c r="O111" s="265">
        <f t="shared" si="4"/>
        <v>0</v>
      </c>
    </row>
    <row r="112" spans="1:15" ht="15">
      <c r="A112" s="266">
        <v>308</v>
      </c>
      <c r="B112" s="238" t="s">
        <v>587</v>
      </c>
      <c r="C112" s="238" t="s">
        <v>297</v>
      </c>
      <c r="D112" s="239">
        <v>50</v>
      </c>
      <c r="E112" s="239" t="s">
        <v>163</v>
      </c>
      <c r="F112" s="257">
        <v>0.9756830601092896</v>
      </c>
      <c r="G112" s="270">
        <f t="shared" si="5"/>
        <v>1.2158469945355188</v>
      </c>
      <c r="H112" s="241" t="s">
        <v>4</v>
      </c>
      <c r="I112" s="242">
        <v>1</v>
      </c>
      <c r="J112" s="258">
        <v>1</v>
      </c>
      <c r="K112" s="262">
        <v>73.90482451131443</v>
      </c>
      <c r="L112" s="259">
        <v>99.85400000000001</v>
      </c>
      <c r="M112" s="256">
        <v>1776753.39290075</v>
      </c>
      <c r="N112" s="263">
        <f t="shared" si="3"/>
        <v>0</v>
      </c>
      <c r="O112" s="265">
        <f t="shared" si="4"/>
        <v>0</v>
      </c>
    </row>
    <row r="113" spans="1:15" ht="15">
      <c r="A113" s="266">
        <v>309</v>
      </c>
      <c r="B113" s="238" t="s">
        <v>495</v>
      </c>
      <c r="C113" s="238" t="s">
        <v>65</v>
      </c>
      <c r="D113" s="239">
        <v>50</v>
      </c>
      <c r="E113" s="239" t="s">
        <v>163</v>
      </c>
      <c r="F113" s="257">
        <v>0.9830054644808743</v>
      </c>
      <c r="G113" s="270">
        <f t="shared" si="5"/>
        <v>0.8497267759562832</v>
      </c>
      <c r="H113" s="241" t="s">
        <v>4</v>
      </c>
      <c r="I113" s="242">
        <v>1</v>
      </c>
      <c r="J113" s="258">
        <v>1</v>
      </c>
      <c r="K113" s="262">
        <v>67.7574084791154</v>
      </c>
      <c r="L113" s="259">
        <v>94.666</v>
      </c>
      <c r="M113" s="256">
        <v>1481897.7679469923</v>
      </c>
      <c r="N113" s="263">
        <f t="shared" si="3"/>
        <v>0</v>
      </c>
      <c r="O113" s="265">
        <f t="shared" si="4"/>
        <v>0</v>
      </c>
    </row>
    <row r="114" spans="1:15" ht="15">
      <c r="A114" s="266">
        <v>331</v>
      </c>
      <c r="B114" s="238" t="s">
        <v>509</v>
      </c>
      <c r="C114" s="238" t="s">
        <v>178</v>
      </c>
      <c r="D114" s="239">
        <v>84</v>
      </c>
      <c r="E114" s="239" t="s">
        <v>163</v>
      </c>
      <c r="F114" s="257">
        <v>0.9414845173041895</v>
      </c>
      <c r="G114" s="270">
        <f t="shared" si="5"/>
        <v>4.915300546448084</v>
      </c>
      <c r="H114" s="241" t="s">
        <v>4</v>
      </c>
      <c r="I114" s="242">
        <v>1</v>
      </c>
      <c r="J114" s="258">
        <v>1</v>
      </c>
      <c r="K114" s="262">
        <v>82.23860454877607</v>
      </c>
      <c r="L114" s="259">
        <v>85.089</v>
      </c>
      <c r="M114" s="256">
        <v>1487799.8162500903</v>
      </c>
      <c r="N114" s="263">
        <f t="shared" si="3"/>
        <v>0</v>
      </c>
      <c r="O114" s="265">
        <f t="shared" si="4"/>
        <v>0</v>
      </c>
    </row>
    <row r="115" spans="1:15" ht="15">
      <c r="A115" s="266">
        <v>342</v>
      </c>
      <c r="B115" s="238" t="s">
        <v>305</v>
      </c>
      <c r="C115" s="238" t="s">
        <v>61</v>
      </c>
      <c r="D115" s="239">
        <v>174</v>
      </c>
      <c r="E115" s="239" t="s">
        <v>163</v>
      </c>
      <c r="F115" s="257">
        <v>0.9644651717856918</v>
      </c>
      <c r="G115" s="270">
        <f t="shared" si="5"/>
        <v>6.183060109289627</v>
      </c>
      <c r="H115" s="241" t="s">
        <v>3</v>
      </c>
      <c r="I115" s="242">
        <v>1</v>
      </c>
      <c r="J115" s="258">
        <v>1</v>
      </c>
      <c r="K115" s="262">
        <v>188.30332949173183</v>
      </c>
      <c r="L115" s="259">
        <v>87.91298700000002</v>
      </c>
      <c r="M115" s="256">
        <v>3710276.270114645</v>
      </c>
      <c r="N115" s="263">
        <f t="shared" si="3"/>
        <v>0</v>
      </c>
      <c r="O115" s="265">
        <f t="shared" si="4"/>
        <v>0</v>
      </c>
    </row>
    <row r="116" spans="1:15" ht="15">
      <c r="A116" s="266">
        <v>348</v>
      </c>
      <c r="B116" s="238" t="s">
        <v>420</v>
      </c>
      <c r="C116" s="238" t="s">
        <v>211</v>
      </c>
      <c r="D116" s="239">
        <v>67</v>
      </c>
      <c r="E116" s="239" t="s">
        <v>163</v>
      </c>
      <c r="F116" s="257">
        <v>0.9524100807438218</v>
      </c>
      <c r="G116" s="270">
        <f t="shared" si="5"/>
        <v>3.1885245901639374</v>
      </c>
      <c r="H116" s="241" t="s">
        <v>3</v>
      </c>
      <c r="I116" s="242">
        <v>1</v>
      </c>
      <c r="J116" s="258">
        <v>1</v>
      </c>
      <c r="K116" s="262">
        <v>78.53557151659429</v>
      </c>
      <c r="L116" s="259">
        <v>91.60806000000001</v>
      </c>
      <c r="M116" s="256">
        <v>1552070.5233779505</v>
      </c>
      <c r="N116" s="263">
        <f t="shared" si="3"/>
        <v>0</v>
      </c>
      <c r="O116" s="265">
        <f t="shared" si="4"/>
        <v>0</v>
      </c>
    </row>
    <row r="117" spans="1:15" ht="15">
      <c r="A117" s="266">
        <v>352</v>
      </c>
      <c r="B117" s="238" t="s">
        <v>559</v>
      </c>
      <c r="C117" s="238" t="s">
        <v>61</v>
      </c>
      <c r="D117" s="239">
        <v>150</v>
      </c>
      <c r="E117" s="239" t="s">
        <v>163</v>
      </c>
      <c r="F117" s="257">
        <v>0.9874134790528233</v>
      </c>
      <c r="G117" s="270">
        <f t="shared" si="5"/>
        <v>1.8879781420765074</v>
      </c>
      <c r="H117" s="241" t="s">
        <v>4</v>
      </c>
      <c r="I117" s="242">
        <v>1</v>
      </c>
      <c r="J117" s="258">
        <v>1</v>
      </c>
      <c r="K117" s="262">
        <v>113.36094994292878</v>
      </c>
      <c r="L117" s="259">
        <v>83.14139200000001</v>
      </c>
      <c r="M117" s="256">
        <v>2088126.7675312615</v>
      </c>
      <c r="N117" s="263">
        <f t="shared" si="3"/>
        <v>0</v>
      </c>
      <c r="O117" s="265">
        <f t="shared" si="4"/>
        <v>0</v>
      </c>
    </row>
    <row r="118" spans="1:15" ht="15">
      <c r="A118" s="266">
        <v>376</v>
      </c>
      <c r="B118" s="238" t="s">
        <v>347</v>
      </c>
      <c r="C118" s="238" t="s">
        <v>171</v>
      </c>
      <c r="D118" s="239">
        <v>44</v>
      </c>
      <c r="E118" s="239" t="s">
        <v>163</v>
      </c>
      <c r="F118" s="257">
        <v>0.9709388971684053</v>
      </c>
      <c r="G118" s="270">
        <f t="shared" si="5"/>
        <v>1.2786885245901662</v>
      </c>
      <c r="H118" s="241" t="s">
        <v>4</v>
      </c>
      <c r="I118" s="242">
        <v>1</v>
      </c>
      <c r="J118" s="258">
        <v>1</v>
      </c>
      <c r="K118" s="262">
        <v>78.37758349562773</v>
      </c>
      <c r="L118" s="259">
        <v>86.61099999999999</v>
      </c>
      <c r="M118" s="256">
        <v>1633135.7870804302</v>
      </c>
      <c r="N118" s="263">
        <f t="shared" si="3"/>
        <v>0</v>
      </c>
      <c r="O118" s="265">
        <f t="shared" si="4"/>
        <v>0</v>
      </c>
    </row>
    <row r="119" spans="1:15" ht="15">
      <c r="A119" s="266">
        <v>390</v>
      </c>
      <c r="B119" s="238" t="s">
        <v>354</v>
      </c>
      <c r="C119" s="238" t="s">
        <v>297</v>
      </c>
      <c r="D119" s="239">
        <v>60</v>
      </c>
      <c r="E119" s="239" t="s">
        <v>163</v>
      </c>
      <c r="F119" s="257">
        <v>0.9727231329690346</v>
      </c>
      <c r="G119" s="270">
        <f t="shared" si="5"/>
        <v>1.636612021857926</v>
      </c>
      <c r="H119" s="241" t="s">
        <v>3</v>
      </c>
      <c r="I119" s="242">
        <v>1</v>
      </c>
      <c r="J119" s="258">
        <v>1</v>
      </c>
      <c r="K119" s="262">
        <v>91.57612578448058</v>
      </c>
      <c r="L119" s="259">
        <v>84.48683299999999</v>
      </c>
      <c r="M119" s="256">
        <v>1691844.6049207787</v>
      </c>
      <c r="N119" s="263">
        <f t="shared" si="3"/>
        <v>0</v>
      </c>
      <c r="O119" s="265">
        <f t="shared" si="4"/>
        <v>0</v>
      </c>
    </row>
    <row r="120" spans="1:15" ht="15">
      <c r="A120" s="266">
        <v>405</v>
      </c>
      <c r="B120" s="238" t="s">
        <v>253</v>
      </c>
      <c r="C120" s="238" t="s">
        <v>254</v>
      </c>
      <c r="D120" s="239">
        <v>74</v>
      </c>
      <c r="E120" s="239" t="s">
        <v>163</v>
      </c>
      <c r="F120" s="257">
        <v>0.9477182100132919</v>
      </c>
      <c r="G120" s="270">
        <f t="shared" si="5"/>
        <v>3.8688524590163973</v>
      </c>
      <c r="H120" s="241" t="s">
        <v>4</v>
      </c>
      <c r="I120" s="242">
        <v>1</v>
      </c>
      <c r="J120" s="258">
        <v>1</v>
      </c>
      <c r="K120" s="262">
        <v>114.45113459499211</v>
      </c>
      <c r="L120" s="259">
        <v>82.52000000000001</v>
      </c>
      <c r="M120" s="256">
        <v>2080935.6530689914</v>
      </c>
      <c r="N120" s="263">
        <f t="shared" si="3"/>
        <v>0</v>
      </c>
      <c r="O120" s="265">
        <f t="shared" si="4"/>
        <v>0</v>
      </c>
    </row>
    <row r="121" spans="1:15" ht="15">
      <c r="A121" s="266">
        <v>408</v>
      </c>
      <c r="B121" s="238" t="s">
        <v>243</v>
      </c>
      <c r="C121" s="238" t="s">
        <v>211</v>
      </c>
      <c r="D121" s="239">
        <v>45</v>
      </c>
      <c r="E121" s="239" t="s">
        <v>163</v>
      </c>
      <c r="F121" s="257">
        <v>0.9581056466302368</v>
      </c>
      <c r="G121" s="270">
        <f t="shared" si="5"/>
        <v>1.8852459016393448</v>
      </c>
      <c r="H121" s="241" t="s">
        <v>3</v>
      </c>
      <c r="I121" s="242">
        <v>1</v>
      </c>
      <c r="J121" s="258">
        <v>1</v>
      </c>
      <c r="K121" s="262">
        <v>50.92739610181094</v>
      </c>
      <c r="L121" s="259">
        <v>85.089096</v>
      </c>
      <c r="M121" s="256">
        <v>904865.6145360817</v>
      </c>
      <c r="N121" s="263">
        <f t="shared" si="3"/>
        <v>0</v>
      </c>
      <c r="O121" s="265">
        <f t="shared" si="4"/>
        <v>0</v>
      </c>
    </row>
    <row r="122" spans="1:15" ht="15">
      <c r="A122" s="266">
        <v>413</v>
      </c>
      <c r="B122" s="238" t="s">
        <v>229</v>
      </c>
      <c r="C122" s="238" t="s">
        <v>230</v>
      </c>
      <c r="D122" s="239">
        <v>60</v>
      </c>
      <c r="E122" s="239" t="s">
        <v>163</v>
      </c>
      <c r="F122" s="257">
        <v>0.9811475409836066</v>
      </c>
      <c r="G122" s="270">
        <f t="shared" si="5"/>
        <v>1.1311475409836058</v>
      </c>
      <c r="H122" s="241" t="s">
        <v>4</v>
      </c>
      <c r="I122" s="242">
        <v>1</v>
      </c>
      <c r="J122" s="258">
        <v>1</v>
      </c>
      <c r="K122" s="262">
        <v>96.98859637215122</v>
      </c>
      <c r="L122" s="259">
        <v>90.556</v>
      </c>
      <c r="M122" s="256">
        <v>1868329.635099743</v>
      </c>
      <c r="N122" s="263">
        <f t="shared" si="3"/>
        <v>0</v>
      </c>
      <c r="O122" s="265">
        <f t="shared" si="4"/>
        <v>0</v>
      </c>
    </row>
    <row r="123" spans="1:15" ht="15">
      <c r="A123" s="266">
        <v>414</v>
      </c>
      <c r="B123" s="238" t="s">
        <v>259</v>
      </c>
      <c r="C123" s="238" t="s">
        <v>260</v>
      </c>
      <c r="D123" s="239">
        <v>31</v>
      </c>
      <c r="E123" s="239" t="s">
        <v>163</v>
      </c>
      <c r="F123" s="257">
        <v>0.9697690816146659</v>
      </c>
      <c r="G123" s="270">
        <f t="shared" si="5"/>
        <v>0.9371584699453569</v>
      </c>
      <c r="H123" s="241" t="s">
        <v>3</v>
      </c>
      <c r="I123" s="242">
        <v>1</v>
      </c>
      <c r="J123" s="258">
        <v>1</v>
      </c>
      <c r="K123" s="262">
        <v>44.670610364319536</v>
      </c>
      <c r="L123" s="259">
        <v>85.799205</v>
      </c>
      <c r="M123" s="256">
        <v>812274.3683313548</v>
      </c>
      <c r="N123" s="263">
        <f t="shared" si="3"/>
        <v>0</v>
      </c>
      <c r="O123" s="265">
        <f t="shared" si="4"/>
        <v>0</v>
      </c>
    </row>
    <row r="124" spans="1:15" ht="15">
      <c r="A124" s="266">
        <v>422</v>
      </c>
      <c r="B124" s="238" t="s">
        <v>312</v>
      </c>
      <c r="C124" s="238" t="s">
        <v>62</v>
      </c>
      <c r="D124" s="239">
        <v>199</v>
      </c>
      <c r="E124" s="239" t="s">
        <v>163</v>
      </c>
      <c r="F124" s="257">
        <v>0.9548287887525057</v>
      </c>
      <c r="G124" s="270">
        <f t="shared" si="5"/>
        <v>8.989071038251375</v>
      </c>
      <c r="H124" s="241" t="s">
        <v>5</v>
      </c>
      <c r="I124" s="242">
        <v>1</v>
      </c>
      <c r="J124" s="258">
        <v>1</v>
      </c>
      <c r="K124" s="262">
        <v>193.2882729397944</v>
      </c>
      <c r="L124" s="259">
        <v>80.655</v>
      </c>
      <c r="M124" s="256">
        <v>3582393.1268540714</v>
      </c>
      <c r="N124" s="263">
        <f t="shared" si="3"/>
        <v>0</v>
      </c>
      <c r="O124" s="265">
        <f t="shared" si="4"/>
        <v>0</v>
      </c>
    </row>
    <row r="125" spans="1:15" ht="15">
      <c r="A125" s="266">
        <v>450</v>
      </c>
      <c r="B125" s="238" t="s">
        <v>302</v>
      </c>
      <c r="C125" s="238" t="s">
        <v>303</v>
      </c>
      <c r="D125" s="239">
        <v>64</v>
      </c>
      <c r="E125" s="239" t="s">
        <v>163</v>
      </c>
      <c r="F125" s="257">
        <v>0.9796362704918032</v>
      </c>
      <c r="G125" s="270">
        <f t="shared" si="5"/>
        <v>1.3032786885245926</v>
      </c>
      <c r="H125" s="241" t="s">
        <v>3</v>
      </c>
      <c r="I125" s="242">
        <v>1</v>
      </c>
      <c r="J125" s="258">
        <v>1</v>
      </c>
      <c r="K125" s="262">
        <v>109.91856224361172</v>
      </c>
      <c r="L125" s="259">
        <v>88.955284</v>
      </c>
      <c r="M125" s="256">
        <v>2046261.1070366846</v>
      </c>
      <c r="N125" s="263">
        <f t="shared" si="3"/>
        <v>0</v>
      </c>
      <c r="O125" s="265">
        <f t="shared" si="4"/>
        <v>0</v>
      </c>
    </row>
    <row r="126" spans="1:15" ht="15">
      <c r="A126" s="266">
        <v>451</v>
      </c>
      <c r="B126" s="238" t="s">
        <v>602</v>
      </c>
      <c r="C126" s="238" t="s">
        <v>211</v>
      </c>
      <c r="D126" s="239">
        <v>119</v>
      </c>
      <c r="E126" s="239" t="s">
        <v>163</v>
      </c>
      <c r="F126" s="257">
        <v>1</v>
      </c>
      <c r="G126" s="270">
        <f t="shared" si="5"/>
        <v>0</v>
      </c>
      <c r="H126" s="241" t="s">
        <v>3</v>
      </c>
      <c r="I126" s="242">
        <v>1</v>
      </c>
      <c r="J126" s="258">
        <v>1</v>
      </c>
      <c r="K126" s="262">
        <v>127.18347512283331</v>
      </c>
      <c r="L126" s="259">
        <v>87.22</v>
      </c>
      <c r="M126" s="256">
        <v>2599472.9250357505</v>
      </c>
      <c r="N126" s="263">
        <f t="shared" si="3"/>
        <v>0</v>
      </c>
      <c r="O126" s="265">
        <f t="shared" si="4"/>
        <v>0</v>
      </c>
    </row>
    <row r="127" spans="1:15" ht="15">
      <c r="A127" s="266">
        <v>462</v>
      </c>
      <c r="B127" s="238" t="s">
        <v>193</v>
      </c>
      <c r="C127" s="238" t="s">
        <v>61</v>
      </c>
      <c r="D127" s="239">
        <v>50</v>
      </c>
      <c r="E127" s="239" t="s">
        <v>163</v>
      </c>
      <c r="F127" s="257">
        <v>0.9865027322404372</v>
      </c>
      <c r="G127" s="270">
        <f t="shared" si="5"/>
        <v>0.6748633879781418</v>
      </c>
      <c r="H127" s="241" t="s">
        <v>3</v>
      </c>
      <c r="I127" s="242">
        <v>1</v>
      </c>
      <c r="J127" s="258">
        <v>1</v>
      </c>
      <c r="K127" s="262">
        <v>41.7637680871553</v>
      </c>
      <c r="L127" s="259">
        <v>86.91147400000001</v>
      </c>
      <c r="M127" s="256">
        <v>752562.9136751432</v>
      </c>
      <c r="N127" s="263">
        <f t="shared" si="3"/>
        <v>0</v>
      </c>
      <c r="O127" s="265">
        <f t="shared" si="4"/>
        <v>0</v>
      </c>
    </row>
    <row r="128" spans="1:15" ht="15">
      <c r="A128" s="266">
        <v>465</v>
      </c>
      <c r="B128" s="238" t="s">
        <v>330</v>
      </c>
      <c r="C128" s="238" t="s">
        <v>297</v>
      </c>
      <c r="D128" s="239">
        <v>102</v>
      </c>
      <c r="E128" s="239" t="s">
        <v>163</v>
      </c>
      <c r="F128" s="257">
        <v>0.9730526090217507</v>
      </c>
      <c r="G128" s="270">
        <f t="shared" si="5"/>
        <v>2.7486338797814263</v>
      </c>
      <c r="H128" s="241" t="s">
        <v>4</v>
      </c>
      <c r="I128" s="242">
        <v>1</v>
      </c>
      <c r="J128" s="258">
        <v>1</v>
      </c>
      <c r="K128" s="262">
        <v>152.48131229346473</v>
      </c>
      <c r="L128" s="259">
        <v>86.351</v>
      </c>
      <c r="M128" s="256">
        <v>3069795.8473398727</v>
      </c>
      <c r="N128" s="263">
        <f t="shared" si="3"/>
        <v>0</v>
      </c>
      <c r="O128" s="265">
        <f t="shared" si="4"/>
        <v>0</v>
      </c>
    </row>
    <row r="129" spans="1:15" ht="15">
      <c r="A129" s="266">
        <v>481</v>
      </c>
      <c r="B129" s="238" t="s">
        <v>603</v>
      </c>
      <c r="C129" s="238" t="s">
        <v>211</v>
      </c>
      <c r="D129" s="239">
        <v>105</v>
      </c>
      <c r="E129" s="239" t="s">
        <v>163</v>
      </c>
      <c r="F129" s="257">
        <v>1</v>
      </c>
      <c r="G129" s="270">
        <f t="shared" si="5"/>
        <v>0</v>
      </c>
      <c r="H129" s="241" t="s">
        <v>3</v>
      </c>
      <c r="I129" s="242">
        <v>1</v>
      </c>
      <c r="J129" s="258">
        <v>1</v>
      </c>
      <c r="K129" s="262">
        <v>123.00579995160456</v>
      </c>
      <c r="L129" s="259">
        <v>88.24</v>
      </c>
      <c r="M129" s="256">
        <v>2517574.77615751</v>
      </c>
      <c r="N129" s="263">
        <f t="shared" si="3"/>
        <v>0</v>
      </c>
      <c r="O129" s="265">
        <f t="shared" si="4"/>
        <v>0</v>
      </c>
    </row>
    <row r="130" spans="1:15" ht="15">
      <c r="A130" s="266">
        <v>483</v>
      </c>
      <c r="B130" s="238" t="s">
        <v>434</v>
      </c>
      <c r="C130" s="238" t="s">
        <v>262</v>
      </c>
      <c r="D130" s="239">
        <v>99</v>
      </c>
      <c r="E130" s="239" t="s">
        <v>163</v>
      </c>
      <c r="F130" s="257">
        <v>0.9459623557984214</v>
      </c>
      <c r="G130" s="270">
        <f t="shared" si="5"/>
        <v>5.349726775956285</v>
      </c>
      <c r="H130" s="241" t="s">
        <v>6</v>
      </c>
      <c r="I130" s="242">
        <v>1</v>
      </c>
      <c r="J130" s="258">
        <v>1</v>
      </c>
      <c r="K130" s="262">
        <v>168.22264153982997</v>
      </c>
      <c r="L130" s="259">
        <v>78.336</v>
      </c>
      <c r="M130" s="256">
        <v>2786002.2413734132</v>
      </c>
      <c r="N130" s="263">
        <f t="shared" si="3"/>
        <v>0</v>
      </c>
      <c r="O130" s="265">
        <f t="shared" si="4"/>
        <v>0</v>
      </c>
    </row>
    <row r="131" spans="1:15" ht="15">
      <c r="A131" s="266">
        <v>501</v>
      </c>
      <c r="B131" s="238" t="s">
        <v>318</v>
      </c>
      <c r="C131" s="238" t="s">
        <v>319</v>
      </c>
      <c r="D131" s="239">
        <v>62</v>
      </c>
      <c r="E131" s="239" t="s">
        <v>163</v>
      </c>
      <c r="F131" s="257">
        <v>0.967741935483871</v>
      </c>
      <c r="G131" s="270">
        <f t="shared" si="5"/>
        <v>1.9999999999999982</v>
      </c>
      <c r="H131" s="241" t="s">
        <v>3</v>
      </c>
      <c r="I131" s="242">
        <v>1</v>
      </c>
      <c r="J131" s="258">
        <v>1</v>
      </c>
      <c r="K131" s="262">
        <v>107.9978188519133</v>
      </c>
      <c r="L131" s="259">
        <v>85.298367</v>
      </c>
      <c r="M131" s="256">
        <v>1883096.9968364814</v>
      </c>
      <c r="N131" s="263">
        <f t="shared" si="3"/>
        <v>0</v>
      </c>
      <c r="O131" s="265">
        <f t="shared" si="4"/>
        <v>0</v>
      </c>
    </row>
    <row r="132" spans="1:15" ht="15">
      <c r="A132" s="266">
        <v>502</v>
      </c>
      <c r="B132" s="238" t="s">
        <v>326</v>
      </c>
      <c r="C132" s="238" t="s">
        <v>327</v>
      </c>
      <c r="D132" s="239">
        <v>80</v>
      </c>
      <c r="E132" s="239" t="s">
        <v>163</v>
      </c>
      <c r="F132" s="257">
        <v>0.9487704918032787</v>
      </c>
      <c r="G132" s="270">
        <f t="shared" si="5"/>
        <v>4.098360655737707</v>
      </c>
      <c r="H132" s="241" t="s">
        <v>5</v>
      </c>
      <c r="I132" s="242">
        <v>1</v>
      </c>
      <c r="J132" s="258">
        <v>1</v>
      </c>
      <c r="K132" s="262">
        <v>119.30999100446944</v>
      </c>
      <c r="L132" s="259">
        <v>77.637</v>
      </c>
      <c r="M132" s="256">
        <v>2125141.486667115</v>
      </c>
      <c r="N132" s="263">
        <f t="shared" si="3"/>
        <v>0</v>
      </c>
      <c r="O132" s="265">
        <f t="shared" si="4"/>
        <v>0</v>
      </c>
    </row>
    <row r="133" spans="1:15" ht="15">
      <c r="A133" s="266">
        <v>503</v>
      </c>
      <c r="B133" s="238" t="s">
        <v>196</v>
      </c>
      <c r="C133" s="238" t="s">
        <v>178</v>
      </c>
      <c r="D133" s="239">
        <v>60</v>
      </c>
      <c r="E133" s="239" t="s">
        <v>163</v>
      </c>
      <c r="F133" s="257">
        <v>0.9483606557377049</v>
      </c>
      <c r="G133" s="270">
        <f t="shared" si="5"/>
        <v>3.0983606557377064</v>
      </c>
      <c r="H133" s="241" t="s">
        <v>4</v>
      </c>
      <c r="I133" s="242">
        <v>1</v>
      </c>
      <c r="J133" s="258">
        <v>1</v>
      </c>
      <c r="K133" s="262">
        <v>75.49318312437494</v>
      </c>
      <c r="L133" s="259">
        <v>85.10321</v>
      </c>
      <c r="M133" s="256">
        <v>1322752.022050347</v>
      </c>
      <c r="N133" s="263">
        <f t="shared" si="3"/>
        <v>0</v>
      </c>
      <c r="O133" s="265">
        <f t="shared" si="4"/>
        <v>0</v>
      </c>
    </row>
    <row r="134" spans="1:15" ht="15">
      <c r="A134" s="266">
        <v>508</v>
      </c>
      <c r="B134" s="238" t="s">
        <v>388</v>
      </c>
      <c r="C134" s="238" t="s">
        <v>178</v>
      </c>
      <c r="D134" s="239">
        <v>120</v>
      </c>
      <c r="E134" s="239" t="s">
        <v>163</v>
      </c>
      <c r="F134" s="257">
        <v>0.9896174863387979</v>
      </c>
      <c r="G134" s="270">
        <f t="shared" si="5"/>
        <v>1.2459016393442557</v>
      </c>
      <c r="H134" s="241" t="s">
        <v>5</v>
      </c>
      <c r="I134" s="242">
        <v>1</v>
      </c>
      <c r="J134" s="258">
        <v>1</v>
      </c>
      <c r="K134" s="262">
        <v>177.4751702561644</v>
      </c>
      <c r="L134" s="259">
        <v>92.394</v>
      </c>
      <c r="M134" s="256">
        <v>3529543.753158097</v>
      </c>
      <c r="N134" s="263">
        <f aca="true" t="shared" si="6" ref="N134:N197">(1-J134)*K134*L134</f>
        <v>0</v>
      </c>
      <c r="O134" s="265">
        <f aca="true" t="shared" si="7" ref="O134:O197">N134/M134</f>
        <v>0</v>
      </c>
    </row>
    <row r="135" spans="1:15" ht="15">
      <c r="A135" s="266">
        <v>513</v>
      </c>
      <c r="B135" s="238" t="s">
        <v>306</v>
      </c>
      <c r="C135" s="238" t="s">
        <v>307</v>
      </c>
      <c r="D135" s="239">
        <v>201</v>
      </c>
      <c r="E135" s="239" t="s">
        <v>163</v>
      </c>
      <c r="F135" s="257">
        <v>0.9518391648315798</v>
      </c>
      <c r="G135" s="270">
        <f aca="true" t="shared" si="8" ref="G135:G198">(1-F135)*D135</f>
        <v>9.680327868852457</v>
      </c>
      <c r="H135" s="241" t="s">
        <v>5</v>
      </c>
      <c r="I135" s="242">
        <v>1</v>
      </c>
      <c r="J135" s="258">
        <v>1</v>
      </c>
      <c r="K135" s="262">
        <v>349.5867050510554</v>
      </c>
      <c r="L135" s="259">
        <v>83.294</v>
      </c>
      <c r="M135" s="256">
        <v>6762635.279581207</v>
      </c>
      <c r="N135" s="263">
        <f t="shared" si="6"/>
        <v>0</v>
      </c>
      <c r="O135" s="265">
        <f t="shared" si="7"/>
        <v>0</v>
      </c>
    </row>
    <row r="136" spans="1:15" ht="15">
      <c r="A136" s="266">
        <v>532</v>
      </c>
      <c r="B136" s="238" t="s">
        <v>463</v>
      </c>
      <c r="C136" s="238" t="s">
        <v>405</v>
      </c>
      <c r="D136" s="239">
        <v>150</v>
      </c>
      <c r="E136" s="239" t="s">
        <v>163</v>
      </c>
      <c r="F136" s="257">
        <v>0.9728104575163399</v>
      </c>
      <c r="G136" s="270">
        <f t="shared" si="8"/>
        <v>4.078431372549018</v>
      </c>
      <c r="H136" s="241" t="s">
        <v>5</v>
      </c>
      <c r="I136" s="242">
        <v>1</v>
      </c>
      <c r="J136" s="258">
        <v>1</v>
      </c>
      <c r="K136" s="262">
        <v>287.60907987657805</v>
      </c>
      <c r="L136" s="259">
        <v>90.459552</v>
      </c>
      <c r="M136" s="256">
        <v>5575890.106573858</v>
      </c>
      <c r="N136" s="263">
        <f t="shared" si="6"/>
        <v>0</v>
      </c>
      <c r="O136" s="265">
        <f t="shared" si="7"/>
        <v>0</v>
      </c>
    </row>
    <row r="137" spans="1:15" ht="15">
      <c r="A137" s="266">
        <v>535</v>
      </c>
      <c r="B137" s="238" t="s">
        <v>580</v>
      </c>
      <c r="C137" s="238" t="s">
        <v>228</v>
      </c>
      <c r="D137" s="239">
        <v>74</v>
      </c>
      <c r="E137" s="239" t="s">
        <v>163</v>
      </c>
      <c r="F137" s="257">
        <v>0.955841086988628</v>
      </c>
      <c r="G137" s="270">
        <f t="shared" si="8"/>
        <v>3.2677595628415266</v>
      </c>
      <c r="H137" s="241" t="s">
        <v>5</v>
      </c>
      <c r="I137" s="242">
        <v>1</v>
      </c>
      <c r="J137" s="258">
        <v>1</v>
      </c>
      <c r="K137" s="262">
        <v>107.90150089096669</v>
      </c>
      <c r="L137" s="259">
        <v>82.926</v>
      </c>
      <c r="M137" s="256">
        <v>1996761.045390405</v>
      </c>
      <c r="N137" s="263">
        <f t="shared" si="6"/>
        <v>0</v>
      </c>
      <c r="O137" s="265">
        <f t="shared" si="7"/>
        <v>0</v>
      </c>
    </row>
    <row r="138" spans="1:15" ht="15">
      <c r="A138" s="266">
        <v>538</v>
      </c>
      <c r="B138" s="238" t="s">
        <v>417</v>
      </c>
      <c r="C138" s="238" t="s">
        <v>297</v>
      </c>
      <c r="D138" s="239">
        <v>120</v>
      </c>
      <c r="E138" s="239" t="s">
        <v>163</v>
      </c>
      <c r="F138" s="257">
        <v>0.9697404371584699</v>
      </c>
      <c r="G138" s="270">
        <f t="shared" si="8"/>
        <v>3.6311475409836103</v>
      </c>
      <c r="H138" s="241" t="s">
        <v>3</v>
      </c>
      <c r="I138" s="242">
        <v>1</v>
      </c>
      <c r="J138" s="258">
        <v>1</v>
      </c>
      <c r="K138" s="262">
        <v>140.40910092827963</v>
      </c>
      <c r="L138" s="259">
        <v>92.54676200000002</v>
      </c>
      <c r="M138" s="256">
        <v>2837563.1369311986</v>
      </c>
      <c r="N138" s="263">
        <f t="shared" si="6"/>
        <v>0</v>
      </c>
      <c r="O138" s="265">
        <f t="shared" si="7"/>
        <v>0</v>
      </c>
    </row>
    <row r="139" spans="1:15" ht="15">
      <c r="A139" s="266">
        <v>540</v>
      </c>
      <c r="B139" s="238" t="s">
        <v>548</v>
      </c>
      <c r="C139" s="238" t="s">
        <v>265</v>
      </c>
      <c r="D139" s="239">
        <v>90</v>
      </c>
      <c r="E139" s="239" t="s">
        <v>163</v>
      </c>
      <c r="F139" s="257">
        <v>0.9880085003035822</v>
      </c>
      <c r="G139" s="270">
        <f t="shared" si="8"/>
        <v>1.0792349726775996</v>
      </c>
      <c r="H139" s="241" t="s">
        <v>3</v>
      </c>
      <c r="I139" s="242">
        <v>1</v>
      </c>
      <c r="J139" s="258">
        <v>1</v>
      </c>
      <c r="K139" s="262">
        <v>120.59478790723854</v>
      </c>
      <c r="L139" s="259">
        <v>87.296106</v>
      </c>
      <c r="M139" s="256">
        <v>2389781.537083971</v>
      </c>
      <c r="N139" s="263">
        <f t="shared" si="6"/>
        <v>0</v>
      </c>
      <c r="O139" s="265">
        <f t="shared" si="7"/>
        <v>0</v>
      </c>
    </row>
    <row r="140" spans="1:15" ht="15">
      <c r="A140" s="266">
        <v>545</v>
      </c>
      <c r="B140" s="238" t="s">
        <v>456</v>
      </c>
      <c r="C140" s="238" t="s">
        <v>334</v>
      </c>
      <c r="D140" s="239">
        <v>140</v>
      </c>
      <c r="E140" s="239" t="s">
        <v>163</v>
      </c>
      <c r="F140" s="257">
        <v>0.9774004683840749</v>
      </c>
      <c r="G140" s="270">
        <f t="shared" si="8"/>
        <v>3.1639344262295133</v>
      </c>
      <c r="H140" s="241" t="s">
        <v>4</v>
      </c>
      <c r="I140" s="242">
        <v>1</v>
      </c>
      <c r="J140" s="258">
        <v>1</v>
      </c>
      <c r="K140" s="262">
        <v>187.1235685351877</v>
      </c>
      <c r="L140" s="259">
        <v>86.869</v>
      </c>
      <c r="M140" s="256">
        <v>3470184.628028013</v>
      </c>
      <c r="N140" s="263">
        <f t="shared" si="6"/>
        <v>0</v>
      </c>
      <c r="O140" s="265">
        <f t="shared" si="7"/>
        <v>0</v>
      </c>
    </row>
    <row r="141" spans="1:15" ht="15">
      <c r="A141" s="266">
        <v>553</v>
      </c>
      <c r="B141" s="238" t="s">
        <v>530</v>
      </c>
      <c r="C141" s="238" t="s">
        <v>469</v>
      </c>
      <c r="D141" s="239">
        <v>44</v>
      </c>
      <c r="E141" s="239" t="s">
        <v>163</v>
      </c>
      <c r="F141" s="257">
        <v>0.9449205166418281</v>
      </c>
      <c r="G141" s="270">
        <f t="shared" si="8"/>
        <v>2.4234972677595645</v>
      </c>
      <c r="H141" s="241" t="s">
        <v>4</v>
      </c>
      <c r="I141" s="242">
        <v>1</v>
      </c>
      <c r="J141" s="258">
        <v>1</v>
      </c>
      <c r="K141" s="262">
        <v>61.55534536909629</v>
      </c>
      <c r="L141" s="259">
        <v>98.72699999999999</v>
      </c>
      <c r="M141" s="256">
        <v>1329525.4768436796</v>
      </c>
      <c r="N141" s="263">
        <f t="shared" si="6"/>
        <v>0</v>
      </c>
      <c r="O141" s="265">
        <f t="shared" si="7"/>
        <v>0</v>
      </c>
    </row>
    <row r="142" spans="1:15" ht="15">
      <c r="A142" s="266">
        <v>555</v>
      </c>
      <c r="B142" s="238" t="s">
        <v>590</v>
      </c>
      <c r="C142" s="238" t="s">
        <v>199</v>
      </c>
      <c r="D142" s="239">
        <v>78</v>
      </c>
      <c r="E142" s="239" t="s">
        <v>163</v>
      </c>
      <c r="F142" s="257">
        <v>0.9446896455093177</v>
      </c>
      <c r="G142" s="270">
        <f t="shared" si="8"/>
        <v>4.314207650273222</v>
      </c>
      <c r="H142" s="241" t="s">
        <v>3</v>
      </c>
      <c r="I142" s="242">
        <v>1</v>
      </c>
      <c r="J142" s="258">
        <v>1</v>
      </c>
      <c r="K142" s="262">
        <v>81.70613653457634</v>
      </c>
      <c r="L142" s="259">
        <v>92.20880299999999</v>
      </c>
      <c r="M142" s="256">
        <v>1894395.3028801028</v>
      </c>
      <c r="N142" s="263">
        <f t="shared" si="6"/>
        <v>0</v>
      </c>
      <c r="O142" s="265">
        <f t="shared" si="7"/>
        <v>0</v>
      </c>
    </row>
    <row r="143" spans="1:15" ht="15">
      <c r="A143" s="266">
        <v>559</v>
      </c>
      <c r="B143" s="238" t="s">
        <v>604</v>
      </c>
      <c r="C143" s="238" t="s">
        <v>61</v>
      </c>
      <c r="D143" s="239">
        <v>10</v>
      </c>
      <c r="E143" s="239" t="s">
        <v>163</v>
      </c>
      <c r="F143" s="257">
        <v>1</v>
      </c>
      <c r="G143" s="270">
        <f t="shared" si="8"/>
        <v>0</v>
      </c>
      <c r="H143" s="241" t="s">
        <v>4</v>
      </c>
      <c r="I143" s="242">
        <v>1</v>
      </c>
      <c r="J143" s="258">
        <v>1</v>
      </c>
      <c r="K143" s="262">
        <v>23.309122153012556</v>
      </c>
      <c r="L143" s="259">
        <v>133.61</v>
      </c>
      <c r="M143" s="256">
        <v>515865.32906293473</v>
      </c>
      <c r="N143" s="263">
        <f t="shared" si="6"/>
        <v>0</v>
      </c>
      <c r="O143" s="265">
        <f t="shared" si="7"/>
        <v>0</v>
      </c>
    </row>
    <row r="144" spans="1:15" ht="15">
      <c r="A144" s="266">
        <v>564</v>
      </c>
      <c r="B144" s="238" t="s">
        <v>436</v>
      </c>
      <c r="C144" s="238" t="s">
        <v>61</v>
      </c>
      <c r="D144" s="239">
        <v>142</v>
      </c>
      <c r="E144" s="239" t="s">
        <v>400</v>
      </c>
      <c r="F144" s="257">
        <v>0.951550835065035</v>
      </c>
      <c r="G144" s="270">
        <f t="shared" si="8"/>
        <v>6.879781420765028</v>
      </c>
      <c r="H144" s="241" t="s">
        <v>5</v>
      </c>
      <c r="I144" s="242">
        <v>1</v>
      </c>
      <c r="J144" s="258">
        <v>1</v>
      </c>
      <c r="K144" s="262">
        <v>137.33543049510283</v>
      </c>
      <c r="L144" s="259">
        <v>83.632166</v>
      </c>
      <c r="M144" s="256">
        <v>2353805.027631097</v>
      </c>
      <c r="N144" s="263">
        <f t="shared" si="6"/>
        <v>0</v>
      </c>
      <c r="O144" s="265">
        <f t="shared" si="7"/>
        <v>0</v>
      </c>
    </row>
    <row r="145" spans="1:15" ht="15">
      <c r="A145" s="266">
        <v>565</v>
      </c>
      <c r="B145" s="238" t="s">
        <v>365</v>
      </c>
      <c r="C145" s="238" t="s">
        <v>61</v>
      </c>
      <c r="D145" s="239">
        <v>122</v>
      </c>
      <c r="E145" s="239" t="s">
        <v>163</v>
      </c>
      <c r="F145" s="257">
        <v>0.9652647137866165</v>
      </c>
      <c r="G145" s="270">
        <f t="shared" si="8"/>
        <v>4.237704918032788</v>
      </c>
      <c r="H145" s="241" t="s">
        <v>4</v>
      </c>
      <c r="I145" s="242">
        <v>1</v>
      </c>
      <c r="J145" s="258">
        <v>1</v>
      </c>
      <c r="K145" s="262">
        <v>72.06937282027549</v>
      </c>
      <c r="L145" s="259">
        <v>89.64200000000001</v>
      </c>
      <c r="M145" s="256">
        <v>1341756.8370956185</v>
      </c>
      <c r="N145" s="263">
        <f t="shared" si="6"/>
        <v>0</v>
      </c>
      <c r="O145" s="265">
        <f t="shared" si="7"/>
        <v>0</v>
      </c>
    </row>
    <row r="146" spans="1:15" ht="15">
      <c r="A146" s="266">
        <v>567</v>
      </c>
      <c r="B146" s="238" t="s">
        <v>300</v>
      </c>
      <c r="C146" s="238" t="s">
        <v>61</v>
      </c>
      <c r="D146" s="239">
        <v>160</v>
      </c>
      <c r="E146" s="239" t="s">
        <v>163</v>
      </c>
      <c r="F146" s="257">
        <v>0.9498633879781421</v>
      </c>
      <c r="G146" s="270">
        <f t="shared" si="8"/>
        <v>8.021857923497269</v>
      </c>
      <c r="H146" s="241" t="s">
        <v>4</v>
      </c>
      <c r="I146" s="242">
        <v>1</v>
      </c>
      <c r="J146" s="258">
        <v>1</v>
      </c>
      <c r="K146" s="262">
        <v>154.67214847656987</v>
      </c>
      <c r="L146" s="259">
        <v>94.29400000000001</v>
      </c>
      <c r="M146" s="256">
        <v>3118432.556022755</v>
      </c>
      <c r="N146" s="263">
        <f t="shared" si="6"/>
        <v>0</v>
      </c>
      <c r="O146" s="265">
        <f t="shared" si="7"/>
        <v>0</v>
      </c>
    </row>
    <row r="147" spans="1:15" ht="15">
      <c r="A147" s="266">
        <v>571</v>
      </c>
      <c r="B147" s="238" t="s">
        <v>506</v>
      </c>
      <c r="C147" s="238" t="s">
        <v>507</v>
      </c>
      <c r="D147" s="239">
        <v>46</v>
      </c>
      <c r="E147" s="239" t="s">
        <v>163</v>
      </c>
      <c r="F147" s="257">
        <v>0.9560465668804942</v>
      </c>
      <c r="G147" s="270">
        <f t="shared" si="8"/>
        <v>2.0218579234972687</v>
      </c>
      <c r="H147" s="241" t="s">
        <v>4</v>
      </c>
      <c r="I147" s="242">
        <v>1</v>
      </c>
      <c r="J147" s="258">
        <v>1</v>
      </c>
      <c r="K147" s="262">
        <v>70.99695558640953</v>
      </c>
      <c r="L147" s="259">
        <v>84.661</v>
      </c>
      <c r="M147" s="256">
        <v>1288586.4379765275</v>
      </c>
      <c r="N147" s="263">
        <f t="shared" si="6"/>
        <v>0</v>
      </c>
      <c r="O147" s="265">
        <f t="shared" si="7"/>
        <v>0</v>
      </c>
    </row>
    <row r="148" spans="1:15" ht="15">
      <c r="A148" s="266">
        <v>572</v>
      </c>
      <c r="B148" s="238" t="s">
        <v>433</v>
      </c>
      <c r="C148" s="238" t="s">
        <v>356</v>
      </c>
      <c r="D148" s="239">
        <v>90</v>
      </c>
      <c r="E148" s="239" t="s">
        <v>163</v>
      </c>
      <c r="F148" s="257">
        <v>0.966514875531269</v>
      </c>
      <c r="G148" s="270">
        <f t="shared" si="8"/>
        <v>3.013661202185788</v>
      </c>
      <c r="H148" s="241" t="s">
        <v>3</v>
      </c>
      <c r="I148" s="242">
        <v>1</v>
      </c>
      <c r="J148" s="258">
        <v>1</v>
      </c>
      <c r="K148" s="262">
        <v>137.91050701696048</v>
      </c>
      <c r="L148" s="259">
        <v>83.895527</v>
      </c>
      <c r="M148" s="256">
        <v>2540986.365387936</v>
      </c>
      <c r="N148" s="263">
        <f t="shared" si="6"/>
        <v>0</v>
      </c>
      <c r="O148" s="265">
        <f t="shared" si="7"/>
        <v>0</v>
      </c>
    </row>
    <row r="149" spans="1:15" ht="15">
      <c r="A149" s="266">
        <v>575</v>
      </c>
      <c r="B149" s="238" t="s">
        <v>401</v>
      </c>
      <c r="C149" s="238" t="s">
        <v>402</v>
      </c>
      <c r="D149" s="239">
        <v>111</v>
      </c>
      <c r="E149" s="239" t="s">
        <v>163</v>
      </c>
      <c r="F149" s="257">
        <v>0.9650962437847683</v>
      </c>
      <c r="G149" s="270">
        <f t="shared" si="8"/>
        <v>3.874316939890716</v>
      </c>
      <c r="H149" s="241" t="s">
        <v>4</v>
      </c>
      <c r="I149" s="242">
        <v>1</v>
      </c>
      <c r="J149" s="258">
        <v>1</v>
      </c>
      <c r="K149" s="262">
        <v>158.29289003026116</v>
      </c>
      <c r="L149" s="259">
        <v>82.852</v>
      </c>
      <c r="M149" s="256">
        <v>2831496.381678908</v>
      </c>
      <c r="N149" s="263">
        <f t="shared" si="6"/>
        <v>0</v>
      </c>
      <c r="O149" s="265">
        <f t="shared" si="7"/>
        <v>0</v>
      </c>
    </row>
    <row r="150" spans="1:15" ht="15">
      <c r="A150" s="266">
        <v>578</v>
      </c>
      <c r="B150" s="238" t="s">
        <v>557</v>
      </c>
      <c r="C150" s="238" t="s">
        <v>65</v>
      </c>
      <c r="D150" s="239">
        <v>155</v>
      </c>
      <c r="E150" s="239" t="s">
        <v>163</v>
      </c>
      <c r="F150" s="257">
        <v>0.9512427287149656</v>
      </c>
      <c r="G150" s="270">
        <f t="shared" si="8"/>
        <v>7.557377049180328</v>
      </c>
      <c r="H150" s="241" t="s">
        <v>3</v>
      </c>
      <c r="I150" s="242">
        <v>1</v>
      </c>
      <c r="J150" s="258">
        <v>1</v>
      </c>
      <c r="K150" s="262">
        <v>195.4146491457872</v>
      </c>
      <c r="L150" s="259">
        <v>87.44514500000001</v>
      </c>
      <c r="M150" s="256">
        <v>4019009.3460096507</v>
      </c>
      <c r="N150" s="263">
        <f t="shared" si="6"/>
        <v>0</v>
      </c>
      <c r="O150" s="265">
        <f t="shared" si="7"/>
        <v>0</v>
      </c>
    </row>
    <row r="151" spans="1:15" ht="15">
      <c r="A151" s="266">
        <v>588</v>
      </c>
      <c r="B151" s="238" t="s">
        <v>583</v>
      </c>
      <c r="C151" s="238" t="s">
        <v>61</v>
      </c>
      <c r="D151" s="239">
        <v>60</v>
      </c>
      <c r="E151" s="239" t="s">
        <v>163</v>
      </c>
      <c r="F151" s="257">
        <v>0.9704918032786886</v>
      </c>
      <c r="G151" s="270">
        <f t="shared" si="8"/>
        <v>1.7704918032786865</v>
      </c>
      <c r="H151" s="241" t="s">
        <v>3</v>
      </c>
      <c r="I151" s="242">
        <v>1</v>
      </c>
      <c r="J151" s="258">
        <v>1</v>
      </c>
      <c r="K151" s="262">
        <v>45.37349810262968</v>
      </c>
      <c r="L151" s="259">
        <v>94.268</v>
      </c>
      <c r="M151" s="256">
        <v>1040373.6264356853</v>
      </c>
      <c r="N151" s="263">
        <f t="shared" si="6"/>
        <v>0</v>
      </c>
      <c r="O151" s="265">
        <f t="shared" si="7"/>
        <v>0</v>
      </c>
    </row>
    <row r="152" spans="1:15" ht="15">
      <c r="A152" s="266">
        <v>600</v>
      </c>
      <c r="B152" s="238" t="s">
        <v>490</v>
      </c>
      <c r="C152" s="238" t="s">
        <v>211</v>
      </c>
      <c r="D152" s="239">
        <v>99</v>
      </c>
      <c r="E152" s="239" t="s">
        <v>163</v>
      </c>
      <c r="F152" s="257">
        <v>0.9511232544019429</v>
      </c>
      <c r="G152" s="270">
        <f t="shared" si="8"/>
        <v>4.838797814207653</v>
      </c>
      <c r="H152" s="241" t="s">
        <v>4</v>
      </c>
      <c r="I152" s="242">
        <v>1</v>
      </c>
      <c r="J152" s="258">
        <v>1</v>
      </c>
      <c r="K152" s="262">
        <v>131.63564434599792</v>
      </c>
      <c r="L152" s="259">
        <v>93.65496300000001</v>
      </c>
      <c r="M152" s="256">
        <v>2709185.1022736314</v>
      </c>
      <c r="N152" s="263">
        <f t="shared" si="6"/>
        <v>0</v>
      </c>
      <c r="O152" s="265">
        <f t="shared" si="7"/>
        <v>0</v>
      </c>
    </row>
    <row r="153" spans="1:15" ht="15">
      <c r="A153" s="266">
        <v>601</v>
      </c>
      <c r="B153" s="238" t="s">
        <v>558</v>
      </c>
      <c r="C153" s="238" t="s">
        <v>269</v>
      </c>
      <c r="D153" s="239">
        <v>70</v>
      </c>
      <c r="E153" s="239" t="s">
        <v>163</v>
      </c>
      <c r="F153" s="257">
        <v>1.0633879781420765</v>
      </c>
      <c r="G153" s="270">
        <v>0</v>
      </c>
      <c r="H153" s="241" t="s">
        <v>4</v>
      </c>
      <c r="I153" s="242">
        <v>1</v>
      </c>
      <c r="J153" s="258">
        <v>1</v>
      </c>
      <c r="K153" s="262">
        <v>78.79248364680217</v>
      </c>
      <c r="L153" s="259">
        <v>79.12400000000001</v>
      </c>
      <c r="M153" s="256">
        <v>1456800.3187898926</v>
      </c>
      <c r="N153" s="263">
        <f t="shared" si="6"/>
        <v>0</v>
      </c>
      <c r="O153" s="265">
        <f t="shared" si="7"/>
        <v>0</v>
      </c>
    </row>
    <row r="154" spans="1:15" ht="15">
      <c r="A154" s="266">
        <v>607</v>
      </c>
      <c r="B154" s="238" t="s">
        <v>419</v>
      </c>
      <c r="C154" s="238" t="s">
        <v>214</v>
      </c>
      <c r="D154" s="239">
        <v>59</v>
      </c>
      <c r="E154" s="239" t="s">
        <v>163</v>
      </c>
      <c r="F154" s="257">
        <v>0.9457719736963971</v>
      </c>
      <c r="G154" s="270">
        <f t="shared" si="8"/>
        <v>3.1994535519125713</v>
      </c>
      <c r="H154" s="241" t="s">
        <v>6</v>
      </c>
      <c r="I154" s="242">
        <v>1</v>
      </c>
      <c r="J154" s="258">
        <v>1</v>
      </c>
      <c r="K154" s="262">
        <v>71.63467264220499</v>
      </c>
      <c r="L154" s="259">
        <v>78.894</v>
      </c>
      <c r="M154" s="256">
        <v>1301551.6143048888</v>
      </c>
      <c r="N154" s="263">
        <f t="shared" si="6"/>
        <v>0</v>
      </c>
      <c r="O154" s="265">
        <f t="shared" si="7"/>
        <v>0</v>
      </c>
    </row>
    <row r="155" spans="1:15" ht="15">
      <c r="A155" s="266">
        <v>608</v>
      </c>
      <c r="B155" s="238" t="s">
        <v>516</v>
      </c>
      <c r="C155" s="238" t="s">
        <v>262</v>
      </c>
      <c r="D155" s="239">
        <v>92</v>
      </c>
      <c r="E155" s="239" t="s">
        <v>163</v>
      </c>
      <c r="F155" s="257">
        <v>0.9769244476122595</v>
      </c>
      <c r="G155" s="270">
        <f t="shared" si="8"/>
        <v>2.1229508196721265</v>
      </c>
      <c r="H155" s="241" t="s">
        <v>3</v>
      </c>
      <c r="I155" s="242">
        <v>1</v>
      </c>
      <c r="J155" s="258">
        <v>1</v>
      </c>
      <c r="K155" s="262">
        <v>139.04521821710517</v>
      </c>
      <c r="L155" s="259">
        <v>82.17853</v>
      </c>
      <c r="M155" s="256">
        <v>2596276.0199856</v>
      </c>
      <c r="N155" s="263">
        <f t="shared" si="6"/>
        <v>0</v>
      </c>
      <c r="O155" s="265">
        <f t="shared" si="7"/>
        <v>0</v>
      </c>
    </row>
    <row r="156" spans="1:15" ht="15">
      <c r="A156" s="266">
        <v>613</v>
      </c>
      <c r="B156" s="238" t="s">
        <v>592</v>
      </c>
      <c r="C156" s="238" t="s">
        <v>322</v>
      </c>
      <c r="D156" s="239">
        <v>25</v>
      </c>
      <c r="E156" s="239" t="s">
        <v>400</v>
      </c>
      <c r="F156" s="257">
        <v>0.987103825136612</v>
      </c>
      <c r="G156" s="270">
        <f t="shared" si="8"/>
        <v>0.32240437158470026</v>
      </c>
      <c r="H156" s="241" t="s">
        <v>5</v>
      </c>
      <c r="I156" s="242">
        <v>1</v>
      </c>
      <c r="J156" s="258">
        <v>1</v>
      </c>
      <c r="K156" s="262">
        <v>34.24122009387616</v>
      </c>
      <c r="L156" s="259">
        <v>85.80314300000002</v>
      </c>
      <c r="M156" s="256">
        <v>613539.485685862</v>
      </c>
      <c r="N156" s="263">
        <f t="shared" si="6"/>
        <v>0</v>
      </c>
      <c r="O156" s="265">
        <f t="shared" si="7"/>
        <v>0</v>
      </c>
    </row>
    <row r="157" spans="1:15" ht="15">
      <c r="A157" s="266">
        <v>614</v>
      </c>
      <c r="B157" s="238" t="s">
        <v>246</v>
      </c>
      <c r="C157" s="238" t="s">
        <v>239</v>
      </c>
      <c r="D157" s="239">
        <v>61</v>
      </c>
      <c r="E157" s="239" t="s">
        <v>163</v>
      </c>
      <c r="F157" s="257">
        <v>0.9656454358147452</v>
      </c>
      <c r="G157" s="270">
        <f t="shared" si="8"/>
        <v>2.0956284153005456</v>
      </c>
      <c r="H157" s="241" t="s">
        <v>3</v>
      </c>
      <c r="I157" s="242">
        <v>1</v>
      </c>
      <c r="J157" s="258">
        <v>1</v>
      </c>
      <c r="K157" s="262">
        <v>105.28720620147344</v>
      </c>
      <c r="L157" s="259">
        <v>85.010317</v>
      </c>
      <c r="M157" s="256">
        <v>1838736.3823583913</v>
      </c>
      <c r="N157" s="263">
        <f t="shared" si="6"/>
        <v>0</v>
      </c>
      <c r="O157" s="265">
        <f t="shared" si="7"/>
        <v>0</v>
      </c>
    </row>
    <row r="158" spans="1:15" ht="15">
      <c r="A158" s="266">
        <v>663</v>
      </c>
      <c r="B158" s="238" t="s">
        <v>244</v>
      </c>
      <c r="C158" s="238" t="s">
        <v>211</v>
      </c>
      <c r="D158" s="239">
        <v>95</v>
      </c>
      <c r="E158" s="239" t="s">
        <v>163</v>
      </c>
      <c r="F158" s="257">
        <v>1.1106988783433995</v>
      </c>
      <c r="G158" s="270">
        <v>0</v>
      </c>
      <c r="H158" s="241" t="s">
        <v>4</v>
      </c>
      <c r="I158" s="242">
        <v>1</v>
      </c>
      <c r="J158" s="258">
        <v>1</v>
      </c>
      <c r="K158" s="262">
        <v>82.19248755122432</v>
      </c>
      <c r="L158" s="259">
        <v>88.09800000000001</v>
      </c>
      <c r="M158" s="256">
        <v>1616413.9569051217</v>
      </c>
      <c r="N158" s="263">
        <f t="shared" si="6"/>
        <v>0</v>
      </c>
      <c r="O158" s="265">
        <f t="shared" si="7"/>
        <v>0</v>
      </c>
    </row>
    <row r="159" spans="1:15" ht="15">
      <c r="A159" s="266">
        <v>666</v>
      </c>
      <c r="B159" s="238" t="s">
        <v>605</v>
      </c>
      <c r="C159" s="238" t="s">
        <v>187</v>
      </c>
      <c r="D159" s="239">
        <v>48</v>
      </c>
      <c r="E159" s="239" t="s">
        <v>163</v>
      </c>
      <c r="F159" s="257">
        <v>1</v>
      </c>
      <c r="G159" s="270">
        <f t="shared" si="8"/>
        <v>0</v>
      </c>
      <c r="H159" s="241" t="s">
        <v>6</v>
      </c>
      <c r="I159" s="242">
        <v>1</v>
      </c>
      <c r="J159" s="258">
        <v>1</v>
      </c>
      <c r="K159" s="262">
        <v>45.83020969883324</v>
      </c>
      <c r="L159" s="259">
        <v>159.92</v>
      </c>
      <c r="M159" s="256">
        <v>1214024.7070714694</v>
      </c>
      <c r="N159" s="263">
        <f t="shared" si="6"/>
        <v>0</v>
      </c>
      <c r="O159" s="265">
        <f t="shared" si="7"/>
        <v>0</v>
      </c>
    </row>
    <row r="160" spans="1:15" ht="15">
      <c r="A160" s="266">
        <v>670</v>
      </c>
      <c r="B160" s="238" t="s">
        <v>172</v>
      </c>
      <c r="C160" s="238" t="s">
        <v>173</v>
      </c>
      <c r="D160" s="239">
        <v>21</v>
      </c>
      <c r="E160" s="239" t="s">
        <v>163</v>
      </c>
      <c r="F160" s="257">
        <v>1.0107988550611502</v>
      </c>
      <c r="G160" s="270">
        <v>0</v>
      </c>
      <c r="H160" s="241" t="s">
        <v>4</v>
      </c>
      <c r="I160" s="242">
        <v>1</v>
      </c>
      <c r="J160" s="258">
        <v>1</v>
      </c>
      <c r="K160" s="262">
        <v>38.919753523912924</v>
      </c>
      <c r="L160" s="259">
        <v>94.09500000000001</v>
      </c>
      <c r="M160" s="256">
        <v>803882.8360488644</v>
      </c>
      <c r="N160" s="263">
        <f t="shared" si="6"/>
        <v>0</v>
      </c>
      <c r="O160" s="265">
        <f t="shared" si="7"/>
        <v>0</v>
      </c>
    </row>
    <row r="161" spans="1:15" ht="15">
      <c r="A161" s="266">
        <v>671</v>
      </c>
      <c r="B161" s="238" t="s">
        <v>470</v>
      </c>
      <c r="C161" s="238" t="s">
        <v>187</v>
      </c>
      <c r="D161" s="239">
        <v>204</v>
      </c>
      <c r="E161" s="239" t="s">
        <v>163</v>
      </c>
      <c r="F161" s="257">
        <v>0.9760928961748634</v>
      </c>
      <c r="G161" s="270">
        <f t="shared" si="8"/>
        <v>4.877049180327869</v>
      </c>
      <c r="H161" s="241" t="s">
        <v>5</v>
      </c>
      <c r="I161" s="242">
        <v>1</v>
      </c>
      <c r="J161" s="258">
        <v>1</v>
      </c>
      <c r="K161" s="262">
        <v>302.7682088589797</v>
      </c>
      <c r="L161" s="259">
        <v>95.345</v>
      </c>
      <c r="M161" s="256">
        <v>6677308.801531609</v>
      </c>
      <c r="N161" s="263">
        <f t="shared" si="6"/>
        <v>0</v>
      </c>
      <c r="O161" s="265">
        <f t="shared" si="7"/>
        <v>0</v>
      </c>
    </row>
    <row r="162" spans="1:15" ht="15">
      <c r="A162" s="266">
        <v>673</v>
      </c>
      <c r="B162" s="238" t="s">
        <v>465</v>
      </c>
      <c r="C162" s="238" t="s">
        <v>195</v>
      </c>
      <c r="D162" s="239">
        <v>82</v>
      </c>
      <c r="E162" s="239" t="s">
        <v>163</v>
      </c>
      <c r="F162" s="257">
        <v>0.9607823537251766</v>
      </c>
      <c r="G162" s="270">
        <f t="shared" si="8"/>
        <v>3.215846994535517</v>
      </c>
      <c r="H162" s="241" t="s">
        <v>4</v>
      </c>
      <c r="I162" s="242">
        <v>1</v>
      </c>
      <c r="J162" s="258">
        <v>1</v>
      </c>
      <c r="K162" s="262">
        <v>111.65895544489582</v>
      </c>
      <c r="L162" s="259">
        <v>86.242</v>
      </c>
      <c r="M162" s="256">
        <v>2148929.9357328783</v>
      </c>
      <c r="N162" s="263">
        <f t="shared" si="6"/>
        <v>0</v>
      </c>
      <c r="O162" s="265">
        <f t="shared" si="7"/>
        <v>0</v>
      </c>
    </row>
    <row r="163" spans="1:15" ht="15">
      <c r="A163" s="266">
        <v>706</v>
      </c>
      <c r="B163" s="238" t="s">
        <v>406</v>
      </c>
      <c r="C163" s="238" t="s">
        <v>171</v>
      </c>
      <c r="D163" s="239">
        <v>50</v>
      </c>
      <c r="E163" s="239" t="s">
        <v>163</v>
      </c>
      <c r="F163" s="257">
        <v>0.991639344262295</v>
      </c>
      <c r="G163" s="270">
        <f t="shared" si="8"/>
        <v>0.41803278688524736</v>
      </c>
      <c r="H163" s="241" t="s">
        <v>4</v>
      </c>
      <c r="I163" s="242">
        <v>1</v>
      </c>
      <c r="J163" s="258">
        <v>1</v>
      </c>
      <c r="K163" s="262">
        <v>63.69759299674182</v>
      </c>
      <c r="L163" s="259">
        <v>84.111</v>
      </c>
      <c r="M163" s="256">
        <v>1233742.013672839</v>
      </c>
      <c r="N163" s="263">
        <f t="shared" si="6"/>
        <v>0</v>
      </c>
      <c r="O163" s="265">
        <f t="shared" si="7"/>
        <v>0</v>
      </c>
    </row>
    <row r="164" spans="1:15" ht="15">
      <c r="A164" s="266">
        <v>718</v>
      </c>
      <c r="B164" s="238" t="s">
        <v>288</v>
      </c>
      <c r="C164" s="238" t="s">
        <v>289</v>
      </c>
      <c r="D164" s="239">
        <v>180</v>
      </c>
      <c r="E164" s="239" t="s">
        <v>163</v>
      </c>
      <c r="F164" s="257">
        <v>0.9680024286581663</v>
      </c>
      <c r="G164" s="270">
        <f t="shared" si="8"/>
        <v>5.7595628415300615</v>
      </c>
      <c r="H164" s="241" t="s">
        <v>5</v>
      </c>
      <c r="I164" s="242">
        <v>1</v>
      </c>
      <c r="J164" s="258">
        <v>1</v>
      </c>
      <c r="K164" s="262">
        <v>321.3524202342442</v>
      </c>
      <c r="L164" s="259">
        <v>82.683</v>
      </c>
      <c r="M164" s="256">
        <v>5441123.367531145</v>
      </c>
      <c r="N164" s="263">
        <f t="shared" si="6"/>
        <v>0</v>
      </c>
      <c r="O164" s="265">
        <f t="shared" si="7"/>
        <v>0</v>
      </c>
    </row>
    <row r="165" spans="1:15" ht="15">
      <c r="A165" s="266">
        <v>719</v>
      </c>
      <c r="B165" s="238" t="s">
        <v>403</v>
      </c>
      <c r="C165" s="238" t="s">
        <v>373</v>
      </c>
      <c r="D165" s="239">
        <v>66</v>
      </c>
      <c r="E165" s="239" t="s">
        <v>163</v>
      </c>
      <c r="F165" s="257">
        <v>0.9546696472925981</v>
      </c>
      <c r="G165" s="270">
        <f t="shared" si="8"/>
        <v>2.9918032786885274</v>
      </c>
      <c r="H165" s="241" t="s">
        <v>3</v>
      </c>
      <c r="I165" s="242">
        <v>1</v>
      </c>
      <c r="J165" s="258">
        <v>1</v>
      </c>
      <c r="K165" s="262">
        <v>99.39339332856467</v>
      </c>
      <c r="L165" s="259">
        <v>84.688</v>
      </c>
      <c r="M165" s="256">
        <v>1762196.0761790164</v>
      </c>
      <c r="N165" s="263">
        <f t="shared" si="6"/>
        <v>0</v>
      </c>
      <c r="O165" s="265">
        <f t="shared" si="7"/>
        <v>0</v>
      </c>
    </row>
    <row r="166" spans="1:15" ht="15">
      <c r="A166" s="266">
        <v>720</v>
      </c>
      <c r="B166" s="238" t="s">
        <v>540</v>
      </c>
      <c r="C166" s="238" t="s">
        <v>70</v>
      </c>
      <c r="D166" s="239">
        <v>50</v>
      </c>
      <c r="E166" s="239" t="s">
        <v>163</v>
      </c>
      <c r="F166" s="257">
        <v>1.3892896174863387</v>
      </c>
      <c r="G166" s="270">
        <v>0</v>
      </c>
      <c r="H166" s="241" t="s">
        <v>4</v>
      </c>
      <c r="I166" s="242">
        <v>1</v>
      </c>
      <c r="J166" s="258">
        <v>1</v>
      </c>
      <c r="K166" s="262">
        <v>96.65194246302549</v>
      </c>
      <c r="L166" s="259">
        <v>87.935</v>
      </c>
      <c r="M166" s="256">
        <v>2103540.5688569113</v>
      </c>
      <c r="N166" s="263">
        <f t="shared" si="6"/>
        <v>0</v>
      </c>
      <c r="O166" s="265">
        <f t="shared" si="7"/>
        <v>0</v>
      </c>
    </row>
    <row r="167" spans="1:15" ht="15">
      <c r="A167" s="266">
        <v>722</v>
      </c>
      <c r="B167" s="238" t="s">
        <v>369</v>
      </c>
      <c r="C167" s="238" t="s">
        <v>370</v>
      </c>
      <c r="D167" s="239">
        <v>104</v>
      </c>
      <c r="E167" s="239" t="s">
        <v>163</v>
      </c>
      <c r="F167" s="257">
        <v>0.9415983606557377</v>
      </c>
      <c r="G167" s="270">
        <f t="shared" si="8"/>
        <v>6.073770491803284</v>
      </c>
      <c r="H167" s="241" t="s">
        <v>5</v>
      </c>
      <c r="I167" s="242">
        <v>1</v>
      </c>
      <c r="J167" s="258">
        <v>1</v>
      </c>
      <c r="K167" s="262">
        <v>125.669849443327</v>
      </c>
      <c r="L167" s="259">
        <v>81.38300000000001</v>
      </c>
      <c r="M167" s="256">
        <v>2364844.8038285924</v>
      </c>
      <c r="N167" s="263">
        <f t="shared" si="6"/>
        <v>0</v>
      </c>
      <c r="O167" s="265">
        <f t="shared" si="7"/>
        <v>0</v>
      </c>
    </row>
    <row r="168" spans="1:15" ht="15">
      <c r="A168" s="266">
        <v>728</v>
      </c>
      <c r="B168" s="238" t="s">
        <v>475</v>
      </c>
      <c r="C168" s="238" t="s">
        <v>230</v>
      </c>
      <c r="D168" s="239">
        <v>60</v>
      </c>
      <c r="E168" s="239" t="s">
        <v>163</v>
      </c>
      <c r="F168" s="257">
        <v>0.9715391621129326</v>
      </c>
      <c r="G168" s="270">
        <f t="shared" si="8"/>
        <v>1.7076502732240462</v>
      </c>
      <c r="H168" s="241" t="s">
        <v>4</v>
      </c>
      <c r="I168" s="242">
        <v>1</v>
      </c>
      <c r="J168" s="258">
        <v>1</v>
      </c>
      <c r="K168" s="262">
        <v>114.23453676324662</v>
      </c>
      <c r="L168" s="259">
        <v>86.61800000000001</v>
      </c>
      <c r="M168" s="256">
        <v>2016606.625745709</v>
      </c>
      <c r="N168" s="263">
        <f t="shared" si="6"/>
        <v>0</v>
      </c>
      <c r="O168" s="265">
        <f t="shared" si="7"/>
        <v>0</v>
      </c>
    </row>
    <row r="169" spans="1:15" ht="15">
      <c r="A169" s="266">
        <v>729</v>
      </c>
      <c r="B169" s="238" t="s">
        <v>385</v>
      </c>
      <c r="C169" s="238" t="s">
        <v>166</v>
      </c>
      <c r="D169" s="239">
        <v>130</v>
      </c>
      <c r="E169" s="239" t="s">
        <v>163</v>
      </c>
      <c r="F169" s="257">
        <v>0.9717318200924758</v>
      </c>
      <c r="G169" s="270">
        <f t="shared" si="8"/>
        <v>3.6748633879781423</v>
      </c>
      <c r="H169" s="241" t="s">
        <v>5</v>
      </c>
      <c r="I169" s="242">
        <v>1</v>
      </c>
      <c r="J169" s="258">
        <v>1</v>
      </c>
      <c r="K169" s="262">
        <v>209.5190155852434</v>
      </c>
      <c r="L169" s="259">
        <v>82.761</v>
      </c>
      <c r="M169" s="256">
        <v>3745143.795851274</v>
      </c>
      <c r="N169" s="263">
        <f t="shared" si="6"/>
        <v>0</v>
      </c>
      <c r="O169" s="265">
        <f t="shared" si="7"/>
        <v>0</v>
      </c>
    </row>
    <row r="170" spans="1:15" ht="15">
      <c r="A170" s="266">
        <v>732</v>
      </c>
      <c r="B170" s="238" t="s">
        <v>372</v>
      </c>
      <c r="C170" s="238" t="s">
        <v>373</v>
      </c>
      <c r="D170" s="239">
        <v>64</v>
      </c>
      <c r="E170" s="239" t="s">
        <v>163</v>
      </c>
      <c r="F170" s="257">
        <v>1.065403005464481</v>
      </c>
      <c r="G170" s="270">
        <v>0</v>
      </c>
      <c r="H170" s="241" t="s">
        <v>4</v>
      </c>
      <c r="I170" s="242">
        <v>1</v>
      </c>
      <c r="J170" s="258">
        <v>1</v>
      </c>
      <c r="K170" s="262">
        <v>87.82688460799174</v>
      </c>
      <c r="L170" s="259">
        <v>89.68499999999999</v>
      </c>
      <c r="M170" s="256">
        <v>1617244.1385155604</v>
      </c>
      <c r="N170" s="263">
        <f t="shared" si="6"/>
        <v>0</v>
      </c>
      <c r="O170" s="265">
        <f t="shared" si="7"/>
        <v>0</v>
      </c>
    </row>
    <row r="171" spans="1:15" ht="15">
      <c r="A171" s="266">
        <v>733</v>
      </c>
      <c r="B171" s="238" t="s">
        <v>477</v>
      </c>
      <c r="C171" s="238" t="s">
        <v>250</v>
      </c>
      <c r="D171" s="239">
        <v>58</v>
      </c>
      <c r="E171" s="239" t="s">
        <v>163</v>
      </c>
      <c r="F171" s="257">
        <v>0.9686263425664217</v>
      </c>
      <c r="G171" s="270">
        <f t="shared" si="8"/>
        <v>1.8196721311475437</v>
      </c>
      <c r="H171" s="241" t="s">
        <v>4</v>
      </c>
      <c r="I171" s="242">
        <v>1</v>
      </c>
      <c r="J171" s="258">
        <v>1</v>
      </c>
      <c r="K171" s="262">
        <v>25.582396754773246</v>
      </c>
      <c r="L171" s="259">
        <v>94.47100000000002</v>
      </c>
      <c r="M171" s="256">
        <v>535271.3049727229</v>
      </c>
      <c r="N171" s="263">
        <f t="shared" si="6"/>
        <v>0</v>
      </c>
      <c r="O171" s="265">
        <f t="shared" si="7"/>
        <v>0</v>
      </c>
    </row>
    <row r="172" spans="1:15" ht="15">
      <c r="A172" s="266">
        <v>735</v>
      </c>
      <c r="B172" s="238" t="s">
        <v>586</v>
      </c>
      <c r="C172" s="238" t="s">
        <v>70</v>
      </c>
      <c r="D172" s="239">
        <v>60</v>
      </c>
      <c r="E172" s="239" t="s">
        <v>163</v>
      </c>
      <c r="F172" s="257">
        <v>0.9445810564663024</v>
      </c>
      <c r="G172" s="270">
        <f t="shared" si="8"/>
        <v>3.325136612021855</v>
      </c>
      <c r="H172" s="241" t="s">
        <v>4</v>
      </c>
      <c r="I172" s="242">
        <v>1</v>
      </c>
      <c r="J172" s="258">
        <v>1</v>
      </c>
      <c r="K172" s="262">
        <v>89.07122442947889</v>
      </c>
      <c r="L172" s="259">
        <v>92.026243</v>
      </c>
      <c r="M172" s="256">
        <v>1820219.2626163457</v>
      </c>
      <c r="N172" s="263">
        <f t="shared" si="6"/>
        <v>0</v>
      </c>
      <c r="O172" s="265">
        <f t="shared" si="7"/>
        <v>0</v>
      </c>
    </row>
    <row r="173" spans="1:15" ht="15">
      <c r="A173" s="266">
        <v>753</v>
      </c>
      <c r="B173" s="238" t="s">
        <v>352</v>
      </c>
      <c r="C173" s="238" t="s">
        <v>303</v>
      </c>
      <c r="D173" s="239">
        <v>99</v>
      </c>
      <c r="E173" s="239" t="s">
        <v>163</v>
      </c>
      <c r="F173" s="257">
        <v>0.9413534249599823</v>
      </c>
      <c r="G173" s="270">
        <f t="shared" si="8"/>
        <v>5.806010928961752</v>
      </c>
      <c r="H173" s="241" t="s">
        <v>3</v>
      </c>
      <c r="I173" s="242">
        <v>1</v>
      </c>
      <c r="J173" s="258">
        <v>1</v>
      </c>
      <c r="K173" s="262">
        <v>186.7321518423886</v>
      </c>
      <c r="L173" s="259">
        <v>83.69881800000002</v>
      </c>
      <c r="M173" s="256">
        <v>3418077.9753393615</v>
      </c>
      <c r="N173" s="263">
        <f t="shared" si="6"/>
        <v>0</v>
      </c>
      <c r="O173" s="265">
        <f t="shared" si="7"/>
        <v>0</v>
      </c>
    </row>
    <row r="174" spans="1:15" ht="15">
      <c r="A174" s="266">
        <v>772</v>
      </c>
      <c r="B174" s="238" t="s">
        <v>478</v>
      </c>
      <c r="C174" s="238" t="s">
        <v>272</v>
      </c>
      <c r="D174" s="239">
        <v>130</v>
      </c>
      <c r="E174" s="239" t="s">
        <v>163</v>
      </c>
      <c r="F174" s="257">
        <v>0.991151744430433</v>
      </c>
      <c r="G174" s="270">
        <f t="shared" si="8"/>
        <v>1.1502732240437141</v>
      </c>
      <c r="H174" s="241" t="s">
        <v>5</v>
      </c>
      <c r="I174" s="242">
        <v>1</v>
      </c>
      <c r="J174" s="258">
        <v>1</v>
      </c>
      <c r="K174" s="262">
        <v>291.5206728698259</v>
      </c>
      <c r="L174" s="259">
        <v>84.514</v>
      </c>
      <c r="M174" s="256">
        <v>6061555.516381457</v>
      </c>
      <c r="N174" s="263">
        <f t="shared" si="6"/>
        <v>0</v>
      </c>
      <c r="O174" s="265">
        <f t="shared" si="7"/>
        <v>0</v>
      </c>
    </row>
    <row r="175" spans="1:15" ht="15">
      <c r="A175" s="266">
        <v>780</v>
      </c>
      <c r="B175" s="238" t="s">
        <v>532</v>
      </c>
      <c r="C175" s="238" t="s">
        <v>319</v>
      </c>
      <c r="D175" s="239">
        <v>50</v>
      </c>
      <c r="E175" s="239" t="s">
        <v>163</v>
      </c>
      <c r="F175" s="257">
        <v>0.9743715846994535</v>
      </c>
      <c r="G175" s="270">
        <f t="shared" si="8"/>
        <v>1.2814207650273246</v>
      </c>
      <c r="H175" s="241" t="s">
        <v>5</v>
      </c>
      <c r="I175" s="242">
        <v>1</v>
      </c>
      <c r="J175" s="258">
        <v>1</v>
      </c>
      <c r="K175" s="262">
        <v>103.55383228400429</v>
      </c>
      <c r="L175" s="259">
        <v>85.801</v>
      </c>
      <c r="M175" s="256">
        <v>2073982.7445379987</v>
      </c>
      <c r="N175" s="263">
        <f t="shared" si="6"/>
        <v>0</v>
      </c>
      <c r="O175" s="265">
        <f t="shared" si="7"/>
        <v>0</v>
      </c>
    </row>
    <row r="176" spans="1:15" ht="15">
      <c r="A176" s="266">
        <v>785</v>
      </c>
      <c r="B176" s="238" t="s">
        <v>186</v>
      </c>
      <c r="C176" s="238" t="s">
        <v>187</v>
      </c>
      <c r="D176" s="239">
        <v>68</v>
      </c>
      <c r="E176" s="239" t="s">
        <v>163</v>
      </c>
      <c r="F176" s="257">
        <v>0.9470025715204115</v>
      </c>
      <c r="G176" s="270">
        <f t="shared" si="8"/>
        <v>3.6038251366120213</v>
      </c>
      <c r="H176" s="241" t="s">
        <v>3</v>
      </c>
      <c r="I176" s="242">
        <v>1</v>
      </c>
      <c r="J176" s="258">
        <v>1</v>
      </c>
      <c r="K176" s="262">
        <v>40.91340506283545</v>
      </c>
      <c r="L176" s="259">
        <v>93.43497799999999</v>
      </c>
      <c r="M176" s="256">
        <v>797664.9740053347</v>
      </c>
      <c r="N176" s="263">
        <f t="shared" si="6"/>
        <v>0</v>
      </c>
      <c r="O176" s="265">
        <f t="shared" si="7"/>
        <v>0</v>
      </c>
    </row>
    <row r="177" spans="1:15" ht="15">
      <c r="A177" s="266">
        <v>803</v>
      </c>
      <c r="B177" s="238" t="s">
        <v>560</v>
      </c>
      <c r="C177" s="238" t="s">
        <v>201</v>
      </c>
      <c r="D177" s="239">
        <v>176</v>
      </c>
      <c r="E177" s="239" t="s">
        <v>163</v>
      </c>
      <c r="F177" s="257">
        <v>0.9521857923497268</v>
      </c>
      <c r="G177" s="270">
        <f t="shared" si="8"/>
        <v>8.415300546448087</v>
      </c>
      <c r="H177" s="241" t="s">
        <v>5</v>
      </c>
      <c r="I177" s="242">
        <v>1</v>
      </c>
      <c r="J177" s="258">
        <v>1</v>
      </c>
      <c r="K177" s="262">
        <v>241.1988230900756</v>
      </c>
      <c r="L177" s="259">
        <v>85.35900000000001</v>
      </c>
      <c r="M177" s="256">
        <v>4863535.049372495</v>
      </c>
      <c r="N177" s="263">
        <f t="shared" si="6"/>
        <v>0</v>
      </c>
      <c r="O177" s="265">
        <f t="shared" si="7"/>
        <v>0</v>
      </c>
    </row>
    <row r="178" spans="1:15" ht="15">
      <c r="A178" s="266">
        <v>812</v>
      </c>
      <c r="B178" s="238" t="s">
        <v>328</v>
      </c>
      <c r="C178" s="238" t="s">
        <v>61</v>
      </c>
      <c r="D178" s="239">
        <v>94</v>
      </c>
      <c r="E178" s="239" t="s">
        <v>163</v>
      </c>
      <c r="F178" s="257">
        <v>0.947913033368213</v>
      </c>
      <c r="G178" s="270">
        <f t="shared" si="8"/>
        <v>4.89617486338798</v>
      </c>
      <c r="H178" s="241" t="s">
        <v>3</v>
      </c>
      <c r="I178" s="242">
        <v>1</v>
      </c>
      <c r="J178" s="258">
        <v>1</v>
      </c>
      <c r="K178" s="262">
        <v>58.76125043987551</v>
      </c>
      <c r="L178" s="259">
        <v>99.281011</v>
      </c>
      <c r="M178" s="256">
        <v>1186942.1844152752</v>
      </c>
      <c r="N178" s="263">
        <f t="shared" si="6"/>
        <v>0</v>
      </c>
      <c r="O178" s="265">
        <f t="shared" si="7"/>
        <v>0</v>
      </c>
    </row>
    <row r="179" spans="1:15" ht="15">
      <c r="A179" s="266">
        <v>824</v>
      </c>
      <c r="B179" s="238" t="s">
        <v>220</v>
      </c>
      <c r="C179" s="238" t="s">
        <v>61</v>
      </c>
      <c r="D179" s="239">
        <v>34</v>
      </c>
      <c r="E179" s="239" t="s">
        <v>163</v>
      </c>
      <c r="F179" s="257">
        <v>0.9514625522340083</v>
      </c>
      <c r="G179" s="270">
        <f t="shared" si="8"/>
        <v>1.6502732240437168</v>
      </c>
      <c r="H179" s="241" t="s">
        <v>3</v>
      </c>
      <c r="I179" s="242">
        <v>1</v>
      </c>
      <c r="J179" s="258">
        <v>1</v>
      </c>
      <c r="K179" s="262">
        <v>25.2845326482454</v>
      </c>
      <c r="L179" s="259">
        <v>89.393987</v>
      </c>
      <c r="M179" s="256">
        <v>498146.3311156324</v>
      </c>
      <c r="N179" s="263">
        <f t="shared" si="6"/>
        <v>0</v>
      </c>
      <c r="O179" s="265">
        <f t="shared" si="7"/>
        <v>0</v>
      </c>
    </row>
    <row r="180" spans="1:15" ht="15">
      <c r="A180" s="266">
        <v>828</v>
      </c>
      <c r="B180" s="238" t="s">
        <v>584</v>
      </c>
      <c r="C180" s="238" t="s">
        <v>61</v>
      </c>
      <c r="D180" s="239">
        <v>50</v>
      </c>
      <c r="E180" s="239" t="s">
        <v>163</v>
      </c>
      <c r="F180" s="257">
        <v>0.9680327868852459</v>
      </c>
      <c r="G180" s="270">
        <f t="shared" si="8"/>
        <v>1.5983606557377072</v>
      </c>
      <c r="H180" s="241" t="s">
        <v>4</v>
      </c>
      <c r="I180" s="242">
        <v>1</v>
      </c>
      <c r="J180" s="258">
        <v>1</v>
      </c>
      <c r="K180" s="262">
        <v>95.36343755268963</v>
      </c>
      <c r="L180" s="259">
        <v>88.62100000000001</v>
      </c>
      <c r="M180" s="256">
        <v>2028560.614716374</v>
      </c>
      <c r="N180" s="263">
        <f t="shared" si="6"/>
        <v>0</v>
      </c>
      <c r="O180" s="265">
        <f t="shared" si="7"/>
        <v>0</v>
      </c>
    </row>
    <row r="181" spans="1:15" ht="15">
      <c r="A181" s="266">
        <v>834</v>
      </c>
      <c r="B181" s="238" t="s">
        <v>398</v>
      </c>
      <c r="C181" s="238" t="s">
        <v>281</v>
      </c>
      <c r="D181" s="239">
        <v>91</v>
      </c>
      <c r="E181" s="239" t="s">
        <v>163</v>
      </c>
      <c r="F181" s="257">
        <v>0.9545127004143398</v>
      </c>
      <c r="G181" s="270">
        <f t="shared" si="8"/>
        <v>4.13934426229508</v>
      </c>
      <c r="H181" s="241" t="s">
        <v>4</v>
      </c>
      <c r="I181" s="242">
        <v>1</v>
      </c>
      <c r="J181" s="258">
        <v>1</v>
      </c>
      <c r="K181" s="262">
        <v>130.68056551520087</v>
      </c>
      <c r="L181" s="259">
        <v>85.697</v>
      </c>
      <c r="M181" s="256">
        <v>2477305.4199650413</v>
      </c>
      <c r="N181" s="263">
        <f t="shared" si="6"/>
        <v>0</v>
      </c>
      <c r="O181" s="265">
        <f t="shared" si="7"/>
        <v>0</v>
      </c>
    </row>
    <row r="182" spans="1:15" ht="15">
      <c r="A182" s="266">
        <v>837</v>
      </c>
      <c r="B182" s="238" t="s">
        <v>566</v>
      </c>
      <c r="C182" s="238" t="s">
        <v>206</v>
      </c>
      <c r="D182" s="239">
        <v>107</v>
      </c>
      <c r="E182" s="239" t="s">
        <v>163</v>
      </c>
      <c r="F182" s="257">
        <v>0.9728563403299116</v>
      </c>
      <c r="G182" s="270">
        <f t="shared" si="8"/>
        <v>2.9043715846994544</v>
      </c>
      <c r="H182" s="241" t="s">
        <v>4</v>
      </c>
      <c r="I182" s="242">
        <v>1</v>
      </c>
      <c r="J182" s="258">
        <v>1</v>
      </c>
      <c r="K182" s="262">
        <v>101.07066396130762</v>
      </c>
      <c r="L182" s="259">
        <v>86.83800000000001</v>
      </c>
      <c r="M182" s="256">
        <v>1867803.520937372</v>
      </c>
      <c r="N182" s="263">
        <f t="shared" si="6"/>
        <v>0</v>
      </c>
      <c r="O182" s="265">
        <f t="shared" si="7"/>
        <v>0</v>
      </c>
    </row>
    <row r="183" spans="1:15" ht="15">
      <c r="A183" s="267">
        <v>840</v>
      </c>
      <c r="B183" s="238" t="s">
        <v>480</v>
      </c>
      <c r="C183" s="238" t="s">
        <v>61</v>
      </c>
      <c r="D183" s="239">
        <v>74</v>
      </c>
      <c r="E183" s="239" t="s">
        <v>163</v>
      </c>
      <c r="F183" s="257">
        <v>0.9924678777137793</v>
      </c>
      <c r="G183" s="270">
        <f t="shared" si="8"/>
        <v>0.5573770491803309</v>
      </c>
      <c r="H183" s="241" t="s">
        <v>3</v>
      </c>
      <c r="I183" s="242">
        <v>1</v>
      </c>
      <c r="J183" s="258">
        <v>1</v>
      </c>
      <c r="K183" s="262">
        <v>56.88961593278866</v>
      </c>
      <c r="L183" s="259">
        <v>89.13521200000001</v>
      </c>
      <c r="M183" s="256">
        <v>1183951.656545059</v>
      </c>
      <c r="N183" s="263">
        <f t="shared" si="6"/>
        <v>0</v>
      </c>
      <c r="O183" s="265">
        <f t="shared" si="7"/>
        <v>0</v>
      </c>
    </row>
    <row r="184" spans="1:15" ht="15">
      <c r="A184" s="266">
        <v>841</v>
      </c>
      <c r="B184" s="238" t="s">
        <v>189</v>
      </c>
      <c r="C184" s="238" t="s">
        <v>64</v>
      </c>
      <c r="D184" s="239">
        <v>93</v>
      </c>
      <c r="E184" s="239" t="s">
        <v>163</v>
      </c>
      <c r="F184" s="257">
        <v>0.9434749397731946</v>
      </c>
      <c r="G184" s="270">
        <f t="shared" si="8"/>
        <v>5.256830601092899</v>
      </c>
      <c r="H184" s="241" t="s">
        <v>4</v>
      </c>
      <c r="I184" s="242">
        <v>1</v>
      </c>
      <c r="J184" s="258">
        <v>1</v>
      </c>
      <c r="K184" s="262">
        <v>119.29149955224534</v>
      </c>
      <c r="L184" s="259">
        <v>83.403</v>
      </c>
      <c r="M184" s="256">
        <v>2189495.2696621343</v>
      </c>
      <c r="N184" s="263">
        <f t="shared" si="6"/>
        <v>0</v>
      </c>
      <c r="O184" s="265">
        <f t="shared" si="7"/>
        <v>0</v>
      </c>
    </row>
    <row r="185" spans="1:15" ht="15">
      <c r="A185" s="266">
        <v>843</v>
      </c>
      <c r="B185" s="238" t="s">
        <v>553</v>
      </c>
      <c r="C185" s="238" t="s">
        <v>173</v>
      </c>
      <c r="D185" s="239">
        <v>75</v>
      </c>
      <c r="E185" s="239" t="s">
        <v>163</v>
      </c>
      <c r="F185" s="257">
        <v>0.9904918032786886</v>
      </c>
      <c r="G185" s="270">
        <f t="shared" si="8"/>
        <v>0.7131147540983568</v>
      </c>
      <c r="H185" s="241" t="s">
        <v>4</v>
      </c>
      <c r="I185" s="242">
        <v>1</v>
      </c>
      <c r="J185" s="258">
        <v>1</v>
      </c>
      <c r="K185" s="262">
        <v>113.06166249065055</v>
      </c>
      <c r="L185" s="259">
        <v>80.46300000000001</v>
      </c>
      <c r="M185" s="256">
        <v>2157800.368919184</v>
      </c>
      <c r="N185" s="263">
        <f t="shared" si="6"/>
        <v>0</v>
      </c>
      <c r="O185" s="265">
        <f t="shared" si="7"/>
        <v>0</v>
      </c>
    </row>
    <row r="186" spans="1:15" ht="15">
      <c r="A186" s="266">
        <v>846</v>
      </c>
      <c r="B186" s="238" t="s">
        <v>568</v>
      </c>
      <c r="C186" s="238" t="s">
        <v>405</v>
      </c>
      <c r="D186" s="239">
        <v>145</v>
      </c>
      <c r="E186" s="239" t="s">
        <v>163</v>
      </c>
      <c r="F186" s="257">
        <v>0.9724137931034482</v>
      </c>
      <c r="G186" s="270">
        <f t="shared" si="8"/>
        <v>4.000000000000008</v>
      </c>
      <c r="H186" s="241" t="s">
        <v>4</v>
      </c>
      <c r="I186" s="242">
        <v>1</v>
      </c>
      <c r="J186" s="258">
        <v>1</v>
      </c>
      <c r="K186" s="262">
        <v>169.6701718304035</v>
      </c>
      <c r="L186" s="259">
        <v>91.47800000000001</v>
      </c>
      <c r="M186" s="256">
        <v>3384055.554657653</v>
      </c>
      <c r="N186" s="263">
        <f t="shared" si="6"/>
        <v>0</v>
      </c>
      <c r="O186" s="265">
        <f t="shared" si="7"/>
        <v>0</v>
      </c>
    </row>
    <row r="187" spans="1:15" ht="15">
      <c r="A187" s="266">
        <v>850</v>
      </c>
      <c r="B187" s="238" t="s">
        <v>484</v>
      </c>
      <c r="C187" s="238" t="s">
        <v>187</v>
      </c>
      <c r="D187" s="239">
        <v>129</v>
      </c>
      <c r="E187" s="239" t="s">
        <v>163</v>
      </c>
      <c r="F187" s="257">
        <v>0.9709196424789257</v>
      </c>
      <c r="G187" s="270">
        <f t="shared" si="8"/>
        <v>3.7513661202185844</v>
      </c>
      <c r="H187" s="241" t="s">
        <v>4</v>
      </c>
      <c r="I187" s="242">
        <v>1</v>
      </c>
      <c r="J187" s="258">
        <v>1</v>
      </c>
      <c r="K187" s="262">
        <v>133.463027515223</v>
      </c>
      <c r="L187" s="259">
        <v>88.667</v>
      </c>
      <c r="M187" s="256">
        <v>2518967.91280091</v>
      </c>
      <c r="N187" s="263">
        <f t="shared" si="6"/>
        <v>0</v>
      </c>
      <c r="O187" s="265">
        <f t="shared" si="7"/>
        <v>0</v>
      </c>
    </row>
    <row r="188" spans="1:15" ht="15">
      <c r="A188" s="266">
        <v>856</v>
      </c>
      <c r="B188" s="238" t="s">
        <v>501</v>
      </c>
      <c r="C188" s="238" t="s">
        <v>211</v>
      </c>
      <c r="D188" s="239">
        <v>32</v>
      </c>
      <c r="E188" s="239" t="s">
        <v>163</v>
      </c>
      <c r="F188" s="257">
        <v>0.9559426229508197</v>
      </c>
      <c r="G188" s="270">
        <f t="shared" si="8"/>
        <v>1.4098360655737707</v>
      </c>
      <c r="H188" s="241" t="s">
        <v>3</v>
      </c>
      <c r="I188" s="242">
        <v>1</v>
      </c>
      <c r="J188" s="258">
        <v>1</v>
      </c>
      <c r="K188" s="262">
        <v>19.852333580153374</v>
      </c>
      <c r="L188" s="259">
        <v>97.608284</v>
      </c>
      <c r="M188" s="256">
        <v>436272.36201357347</v>
      </c>
      <c r="N188" s="263">
        <f t="shared" si="6"/>
        <v>0</v>
      </c>
      <c r="O188" s="265">
        <f t="shared" si="7"/>
        <v>0</v>
      </c>
    </row>
    <row r="189" spans="1:15" ht="15">
      <c r="A189" s="266">
        <v>858</v>
      </c>
      <c r="B189" s="238" t="s">
        <v>499</v>
      </c>
      <c r="C189" s="238" t="s">
        <v>61</v>
      </c>
      <c r="D189" s="239">
        <v>99</v>
      </c>
      <c r="E189" s="239" t="s">
        <v>163</v>
      </c>
      <c r="F189" s="257">
        <v>0.9589887950543688</v>
      </c>
      <c r="G189" s="270">
        <f t="shared" si="8"/>
        <v>4.060109289617484</v>
      </c>
      <c r="H189" s="241" t="s">
        <v>4</v>
      </c>
      <c r="I189" s="242">
        <v>1</v>
      </c>
      <c r="J189" s="258">
        <v>1</v>
      </c>
      <c r="K189" s="262">
        <v>110.32821423433113</v>
      </c>
      <c r="L189" s="259">
        <v>98.455546</v>
      </c>
      <c r="M189" s="256">
        <v>2558429.2969501386</v>
      </c>
      <c r="N189" s="263">
        <f t="shared" si="6"/>
        <v>0</v>
      </c>
      <c r="O189" s="265">
        <f t="shared" si="7"/>
        <v>0</v>
      </c>
    </row>
    <row r="190" spans="1:15" ht="15">
      <c r="A190" s="266">
        <v>861</v>
      </c>
      <c r="B190" s="238" t="s">
        <v>518</v>
      </c>
      <c r="C190" s="238" t="s">
        <v>191</v>
      </c>
      <c r="D190" s="239">
        <v>62</v>
      </c>
      <c r="E190" s="239" t="s">
        <v>163</v>
      </c>
      <c r="F190" s="257">
        <v>0.9984576062048299</v>
      </c>
      <c r="G190" s="270">
        <f t="shared" si="8"/>
        <v>0.09562841530054444</v>
      </c>
      <c r="H190" s="241" t="s">
        <v>4</v>
      </c>
      <c r="I190" s="242">
        <v>1</v>
      </c>
      <c r="J190" s="258">
        <v>1</v>
      </c>
      <c r="K190" s="262">
        <v>148.57655961689366</v>
      </c>
      <c r="L190" s="259">
        <v>90.28600000000002</v>
      </c>
      <c r="M190" s="256">
        <v>2853001.001318178</v>
      </c>
      <c r="N190" s="263">
        <f t="shared" si="6"/>
        <v>0</v>
      </c>
      <c r="O190" s="265">
        <f t="shared" si="7"/>
        <v>0</v>
      </c>
    </row>
    <row r="191" spans="1:15" ht="15">
      <c r="A191" s="266">
        <v>864</v>
      </c>
      <c r="B191" s="238" t="s">
        <v>266</v>
      </c>
      <c r="C191" s="238" t="s">
        <v>267</v>
      </c>
      <c r="D191" s="239">
        <v>60</v>
      </c>
      <c r="E191" s="239" t="s">
        <v>163</v>
      </c>
      <c r="F191" s="257">
        <v>0.9814663023679417</v>
      </c>
      <c r="G191" s="270">
        <f t="shared" si="8"/>
        <v>1.1120218579234953</v>
      </c>
      <c r="H191" s="241" t="s">
        <v>4</v>
      </c>
      <c r="I191" s="242">
        <v>1</v>
      </c>
      <c r="J191" s="258">
        <v>1</v>
      </c>
      <c r="K191" s="262">
        <v>74.07120150489007</v>
      </c>
      <c r="L191" s="259">
        <v>84.262</v>
      </c>
      <c r="M191" s="256">
        <v>1344401.4263365846</v>
      </c>
      <c r="N191" s="263">
        <f t="shared" si="6"/>
        <v>0</v>
      </c>
      <c r="O191" s="265">
        <f t="shared" si="7"/>
        <v>0</v>
      </c>
    </row>
    <row r="192" spans="1:15" ht="15">
      <c r="A192" s="266">
        <v>865</v>
      </c>
      <c r="B192" s="238" t="s">
        <v>351</v>
      </c>
      <c r="C192" s="238" t="s">
        <v>272</v>
      </c>
      <c r="D192" s="239">
        <v>43</v>
      </c>
      <c r="E192" s="239" t="s">
        <v>163</v>
      </c>
      <c r="F192" s="257">
        <v>0.9935824119964417</v>
      </c>
      <c r="G192" s="270">
        <f t="shared" si="8"/>
        <v>0.27595628415300666</v>
      </c>
      <c r="H192" s="241" t="s">
        <v>4</v>
      </c>
      <c r="I192" s="242">
        <v>1</v>
      </c>
      <c r="J192" s="258">
        <v>1</v>
      </c>
      <c r="K192" s="262">
        <v>72.21389944613033</v>
      </c>
      <c r="L192" s="259">
        <v>85.04799999999999</v>
      </c>
      <c r="M192" s="256">
        <v>1465117.1353377958</v>
      </c>
      <c r="N192" s="263">
        <f t="shared" si="6"/>
        <v>0</v>
      </c>
      <c r="O192" s="265">
        <f t="shared" si="7"/>
        <v>0</v>
      </c>
    </row>
    <row r="193" spans="1:15" ht="15">
      <c r="A193" s="266">
        <v>884</v>
      </c>
      <c r="B193" s="238" t="s">
        <v>552</v>
      </c>
      <c r="C193" s="238" t="s">
        <v>173</v>
      </c>
      <c r="D193" s="239">
        <v>146</v>
      </c>
      <c r="E193" s="239" t="s">
        <v>400</v>
      </c>
      <c r="F193" s="257">
        <v>0.9528407814956209</v>
      </c>
      <c r="G193" s="270">
        <f t="shared" si="8"/>
        <v>6.885245901639348</v>
      </c>
      <c r="H193" s="241" t="s">
        <v>5</v>
      </c>
      <c r="I193" s="242">
        <v>1</v>
      </c>
      <c r="J193" s="258">
        <v>1</v>
      </c>
      <c r="K193" s="262">
        <v>67.52696838468144</v>
      </c>
      <c r="L193" s="259">
        <v>88.40899999999999</v>
      </c>
      <c r="M193" s="256">
        <v>1310092.6726352987</v>
      </c>
      <c r="N193" s="263">
        <f t="shared" si="6"/>
        <v>0</v>
      </c>
      <c r="O193" s="265">
        <f t="shared" si="7"/>
        <v>0</v>
      </c>
    </row>
    <row r="194" spans="1:15" ht="15">
      <c r="A194" s="266">
        <v>885</v>
      </c>
      <c r="B194" s="238" t="s">
        <v>498</v>
      </c>
      <c r="C194" s="238" t="s">
        <v>173</v>
      </c>
      <c r="D194" s="239">
        <v>50</v>
      </c>
      <c r="E194" s="239" t="s">
        <v>163</v>
      </c>
      <c r="F194" s="257">
        <v>1.2731147540983607</v>
      </c>
      <c r="G194" s="270">
        <v>0</v>
      </c>
      <c r="H194" s="241" t="s">
        <v>4</v>
      </c>
      <c r="I194" s="242">
        <v>1</v>
      </c>
      <c r="J194" s="258">
        <v>1</v>
      </c>
      <c r="K194" s="262">
        <v>77.0372694761697</v>
      </c>
      <c r="L194" s="259">
        <v>89.55499999999999</v>
      </c>
      <c r="M194" s="256">
        <v>1555278.710987767</v>
      </c>
      <c r="N194" s="263">
        <f t="shared" si="6"/>
        <v>0</v>
      </c>
      <c r="O194" s="265">
        <f t="shared" si="7"/>
        <v>0</v>
      </c>
    </row>
    <row r="195" spans="1:15" ht="15">
      <c r="A195" s="266">
        <v>886</v>
      </c>
      <c r="B195" s="238" t="s">
        <v>325</v>
      </c>
      <c r="C195" s="238" t="s">
        <v>199</v>
      </c>
      <c r="D195" s="239">
        <v>61</v>
      </c>
      <c r="E195" s="239" t="s">
        <v>163</v>
      </c>
      <c r="F195" s="257">
        <v>0.9599570008062349</v>
      </c>
      <c r="G195" s="270">
        <f t="shared" si="8"/>
        <v>2.44262295081967</v>
      </c>
      <c r="H195" s="241" t="s">
        <v>4</v>
      </c>
      <c r="I195" s="242">
        <v>1</v>
      </c>
      <c r="J195" s="258">
        <v>1</v>
      </c>
      <c r="K195" s="262">
        <v>59.010632801913175</v>
      </c>
      <c r="L195" s="259">
        <v>91.111</v>
      </c>
      <c r="M195" s="256">
        <v>1102357.0810196574</v>
      </c>
      <c r="N195" s="263">
        <f t="shared" si="6"/>
        <v>0</v>
      </c>
      <c r="O195" s="265">
        <f t="shared" si="7"/>
        <v>0</v>
      </c>
    </row>
    <row r="196" spans="1:15" ht="15">
      <c r="A196" s="266">
        <v>887</v>
      </c>
      <c r="B196" s="238" t="s">
        <v>169</v>
      </c>
      <c r="C196" s="238" t="s">
        <v>61</v>
      </c>
      <c r="D196" s="239">
        <v>108</v>
      </c>
      <c r="E196" s="239" t="s">
        <v>163</v>
      </c>
      <c r="F196" s="257">
        <v>0.949605343047966</v>
      </c>
      <c r="G196" s="270">
        <f t="shared" si="8"/>
        <v>5.442622950819677</v>
      </c>
      <c r="H196" s="241" t="s">
        <v>4</v>
      </c>
      <c r="I196" s="242">
        <v>1</v>
      </c>
      <c r="J196" s="258">
        <v>1</v>
      </c>
      <c r="K196" s="262">
        <v>74.16407833685506</v>
      </c>
      <c r="L196" s="259">
        <v>87.07400000000001</v>
      </c>
      <c r="M196" s="256">
        <v>1373805.7109852138</v>
      </c>
      <c r="N196" s="263">
        <f t="shared" si="6"/>
        <v>0</v>
      </c>
      <c r="O196" s="265">
        <f t="shared" si="7"/>
        <v>0</v>
      </c>
    </row>
    <row r="197" spans="1:15" ht="15">
      <c r="A197" s="266">
        <v>889</v>
      </c>
      <c r="B197" s="238" t="s">
        <v>492</v>
      </c>
      <c r="C197" s="238" t="s">
        <v>414</v>
      </c>
      <c r="D197" s="239">
        <v>50</v>
      </c>
      <c r="E197" s="239" t="s">
        <v>163</v>
      </c>
      <c r="F197" s="257">
        <v>0.9673770491803279</v>
      </c>
      <c r="G197" s="270">
        <f t="shared" si="8"/>
        <v>1.6311475409836074</v>
      </c>
      <c r="H197" s="241" t="s">
        <v>4</v>
      </c>
      <c r="I197" s="242">
        <v>1</v>
      </c>
      <c r="J197" s="258">
        <v>1</v>
      </c>
      <c r="K197" s="262">
        <v>89.63717829615686</v>
      </c>
      <c r="L197" s="259">
        <v>95.504821</v>
      </c>
      <c r="M197" s="256">
        <v>1941430.2429350168</v>
      </c>
      <c r="N197" s="263">
        <f t="shared" si="6"/>
        <v>0</v>
      </c>
      <c r="O197" s="265">
        <f t="shared" si="7"/>
        <v>0</v>
      </c>
    </row>
    <row r="198" spans="1:15" ht="15">
      <c r="A198" s="266">
        <v>915</v>
      </c>
      <c r="B198" s="238" t="s">
        <v>384</v>
      </c>
      <c r="C198" s="238" t="s">
        <v>61</v>
      </c>
      <c r="D198" s="239">
        <v>152</v>
      </c>
      <c r="E198" s="239" t="s">
        <v>163</v>
      </c>
      <c r="F198" s="257">
        <v>0.9555831176301409</v>
      </c>
      <c r="G198" s="270">
        <f t="shared" si="8"/>
        <v>6.75136612021858</v>
      </c>
      <c r="H198" s="241" t="s">
        <v>3</v>
      </c>
      <c r="I198" s="242">
        <v>1</v>
      </c>
      <c r="J198" s="258">
        <v>1</v>
      </c>
      <c r="K198" s="262">
        <v>178.30394062114303</v>
      </c>
      <c r="L198" s="259">
        <v>87.687893</v>
      </c>
      <c r="M198" s="256">
        <v>3442169.720982097</v>
      </c>
      <c r="N198" s="263">
        <f aca="true" t="shared" si="9" ref="N198:N208">(1-J198)*K198*L198</f>
        <v>0</v>
      </c>
      <c r="O198" s="265">
        <f aca="true" t="shared" si="10" ref="O198:O208">N198/M198</f>
        <v>0</v>
      </c>
    </row>
    <row r="199" spans="1:15" ht="15">
      <c r="A199" s="266">
        <v>916</v>
      </c>
      <c r="B199" s="238" t="s">
        <v>512</v>
      </c>
      <c r="C199" s="238" t="s">
        <v>206</v>
      </c>
      <c r="D199" s="239">
        <v>52</v>
      </c>
      <c r="E199" s="239" t="s">
        <v>163</v>
      </c>
      <c r="F199" s="257">
        <v>0.9632723833543506</v>
      </c>
      <c r="G199" s="270">
        <f aca="true" t="shared" si="11" ref="G199:G208">(1-F199)*D199</f>
        <v>1.909836065573768</v>
      </c>
      <c r="H199" s="241" t="s">
        <v>4</v>
      </c>
      <c r="I199" s="242">
        <v>1</v>
      </c>
      <c r="J199" s="258">
        <v>1</v>
      </c>
      <c r="K199" s="262">
        <v>74.91979844890967</v>
      </c>
      <c r="L199" s="259">
        <v>84.371</v>
      </c>
      <c r="M199" s="256">
        <v>1430082.3917244358</v>
      </c>
      <c r="N199" s="263">
        <f t="shared" si="9"/>
        <v>0</v>
      </c>
      <c r="O199" s="265">
        <f t="shared" si="10"/>
        <v>0</v>
      </c>
    </row>
    <row r="200" spans="1:15" ht="15">
      <c r="A200" s="266">
        <v>918</v>
      </c>
      <c r="B200" s="238" t="s">
        <v>332</v>
      </c>
      <c r="C200" s="238" t="s">
        <v>199</v>
      </c>
      <c r="D200" s="239">
        <v>105</v>
      </c>
      <c r="E200" s="239" t="s">
        <v>163</v>
      </c>
      <c r="F200" s="257">
        <v>0.9582097319802237</v>
      </c>
      <c r="G200" s="270">
        <f t="shared" si="11"/>
        <v>4.3879781420765065</v>
      </c>
      <c r="H200" s="241" t="s">
        <v>3</v>
      </c>
      <c r="I200" s="242">
        <v>1</v>
      </c>
      <c r="J200" s="258">
        <v>1</v>
      </c>
      <c r="K200" s="262">
        <v>122.60916573607653</v>
      </c>
      <c r="L200" s="259">
        <v>86.743408</v>
      </c>
      <c r="M200" s="256">
        <v>2316140.507635795</v>
      </c>
      <c r="N200" s="263">
        <f t="shared" si="9"/>
        <v>0</v>
      </c>
      <c r="O200" s="265">
        <f t="shared" si="10"/>
        <v>0</v>
      </c>
    </row>
    <row r="201" spans="1:15" ht="15">
      <c r="A201" s="266">
        <v>931</v>
      </c>
      <c r="B201" s="238" t="s">
        <v>574</v>
      </c>
      <c r="C201" s="238" t="s">
        <v>265</v>
      </c>
      <c r="D201" s="239">
        <v>60</v>
      </c>
      <c r="E201" s="239" t="s">
        <v>163</v>
      </c>
      <c r="F201" s="257">
        <v>0.9526411657559198</v>
      </c>
      <c r="G201" s="270">
        <f t="shared" si="11"/>
        <v>2.8415300546448097</v>
      </c>
      <c r="H201" s="241" t="s">
        <v>3</v>
      </c>
      <c r="I201" s="242">
        <v>1</v>
      </c>
      <c r="J201" s="258">
        <v>1</v>
      </c>
      <c r="K201" s="262">
        <v>52.89015757895559</v>
      </c>
      <c r="L201" s="259">
        <v>96.10231599999999</v>
      </c>
      <c r="M201" s="256">
        <v>1263492.4957301964</v>
      </c>
      <c r="N201" s="263">
        <f t="shared" si="9"/>
        <v>0</v>
      </c>
      <c r="O201" s="265">
        <f t="shared" si="10"/>
        <v>0</v>
      </c>
    </row>
    <row r="202" spans="1:15" ht="15">
      <c r="A202" s="266">
        <v>944</v>
      </c>
      <c r="B202" s="238" t="s">
        <v>389</v>
      </c>
      <c r="C202" s="238" t="s">
        <v>390</v>
      </c>
      <c r="D202" s="239">
        <v>57</v>
      </c>
      <c r="E202" s="239" t="s">
        <v>163</v>
      </c>
      <c r="F202" s="257">
        <v>0.9693701466781708</v>
      </c>
      <c r="G202" s="270">
        <f t="shared" si="11"/>
        <v>1.7459016393442652</v>
      </c>
      <c r="H202" s="241" t="s">
        <v>3</v>
      </c>
      <c r="I202" s="242">
        <v>1</v>
      </c>
      <c r="J202" s="258">
        <v>1</v>
      </c>
      <c r="K202" s="262">
        <v>84.6104902466492</v>
      </c>
      <c r="L202" s="259">
        <v>85.71696100000001</v>
      </c>
      <c r="M202" s="256">
        <v>1670286.406723558</v>
      </c>
      <c r="N202" s="263">
        <f t="shared" si="9"/>
        <v>0</v>
      </c>
      <c r="O202" s="265">
        <f t="shared" si="10"/>
        <v>0</v>
      </c>
    </row>
    <row r="203" spans="1:15" ht="15">
      <c r="A203" s="266">
        <v>945</v>
      </c>
      <c r="B203" s="238" t="s">
        <v>551</v>
      </c>
      <c r="C203" s="238" t="s">
        <v>61</v>
      </c>
      <c r="D203" s="239">
        <v>135</v>
      </c>
      <c r="E203" s="239" t="s">
        <v>163</v>
      </c>
      <c r="F203" s="257">
        <v>0.9435134588140053</v>
      </c>
      <c r="G203" s="270">
        <f t="shared" si="11"/>
        <v>7.625683060109287</v>
      </c>
      <c r="H203" s="241" t="s">
        <v>3</v>
      </c>
      <c r="I203" s="242">
        <v>1</v>
      </c>
      <c r="J203" s="258">
        <v>1</v>
      </c>
      <c r="K203" s="262">
        <v>104.22225107431287</v>
      </c>
      <c r="L203" s="259">
        <v>98.81200700000001</v>
      </c>
      <c r="M203" s="256">
        <v>2457750.866484434</v>
      </c>
      <c r="N203" s="263">
        <f t="shared" si="9"/>
        <v>0</v>
      </c>
      <c r="O203" s="265">
        <f t="shared" si="10"/>
        <v>0</v>
      </c>
    </row>
    <row r="204" spans="1:15" ht="15">
      <c r="A204" s="266">
        <v>951</v>
      </c>
      <c r="B204" s="238" t="s">
        <v>515</v>
      </c>
      <c r="C204" s="238" t="s">
        <v>250</v>
      </c>
      <c r="D204" s="239">
        <v>168</v>
      </c>
      <c r="E204" s="239" t="s">
        <v>163</v>
      </c>
      <c r="F204" s="257">
        <v>0.9791178766588603</v>
      </c>
      <c r="G204" s="270">
        <f t="shared" si="11"/>
        <v>3.50819672131147</v>
      </c>
      <c r="H204" s="241" t="s">
        <v>5</v>
      </c>
      <c r="I204" s="242">
        <v>1</v>
      </c>
      <c r="J204" s="258">
        <v>1</v>
      </c>
      <c r="K204" s="262">
        <v>323.294820107834</v>
      </c>
      <c r="L204" s="259">
        <v>96.99300000000001</v>
      </c>
      <c r="M204" s="256">
        <v>6731227.504642403</v>
      </c>
      <c r="N204" s="263">
        <f t="shared" si="9"/>
        <v>0</v>
      </c>
      <c r="O204" s="265">
        <f t="shared" si="10"/>
        <v>0</v>
      </c>
    </row>
    <row r="205" spans="1:15" ht="15">
      <c r="A205" s="266">
        <v>954</v>
      </c>
      <c r="B205" s="238" t="s">
        <v>500</v>
      </c>
      <c r="C205" s="238" t="s">
        <v>199</v>
      </c>
      <c r="D205" s="239">
        <v>84</v>
      </c>
      <c r="E205" s="239" t="s">
        <v>163</v>
      </c>
      <c r="F205" s="257">
        <v>0.9838667707520167</v>
      </c>
      <c r="G205" s="270">
        <f t="shared" si="11"/>
        <v>1.3551912568305995</v>
      </c>
      <c r="H205" s="241" t="s">
        <v>4</v>
      </c>
      <c r="I205" s="242">
        <v>1</v>
      </c>
      <c r="J205" s="258">
        <v>1</v>
      </c>
      <c r="K205" s="262">
        <v>72.55797829302428</v>
      </c>
      <c r="L205" s="259">
        <v>88.292</v>
      </c>
      <c r="M205" s="256">
        <v>1453274.5315559986</v>
      </c>
      <c r="N205" s="263">
        <f t="shared" si="9"/>
        <v>0</v>
      </c>
      <c r="O205" s="265">
        <f t="shared" si="10"/>
        <v>0</v>
      </c>
    </row>
    <row r="206" spans="1:15" ht="15">
      <c r="A206" s="266">
        <v>965</v>
      </c>
      <c r="B206" s="238" t="s">
        <v>358</v>
      </c>
      <c r="C206" s="238" t="s">
        <v>233</v>
      </c>
      <c r="D206" s="239">
        <v>50</v>
      </c>
      <c r="E206" s="239" t="s">
        <v>163</v>
      </c>
      <c r="F206" s="257">
        <v>0.9552459016393443</v>
      </c>
      <c r="G206" s="270">
        <f t="shared" si="11"/>
        <v>2.237704918032785</v>
      </c>
      <c r="H206" s="241" t="s">
        <v>3</v>
      </c>
      <c r="I206" s="242">
        <v>1</v>
      </c>
      <c r="J206" s="258">
        <v>1</v>
      </c>
      <c r="K206" s="262">
        <v>83.59154718449103</v>
      </c>
      <c r="L206" s="259">
        <v>86.797255</v>
      </c>
      <c r="M206" s="256">
        <v>1440567.2036739734</v>
      </c>
      <c r="N206" s="263">
        <f t="shared" si="9"/>
        <v>0</v>
      </c>
      <c r="O206" s="265">
        <f t="shared" si="10"/>
        <v>0</v>
      </c>
    </row>
    <row r="207" spans="1:15" ht="15">
      <c r="A207" s="266">
        <v>980</v>
      </c>
      <c r="B207" s="238" t="s">
        <v>339</v>
      </c>
      <c r="C207" s="238" t="s">
        <v>225</v>
      </c>
      <c r="D207" s="239">
        <v>35</v>
      </c>
      <c r="E207" s="239" t="s">
        <v>163</v>
      </c>
      <c r="F207" s="257">
        <v>0.9562841530054644</v>
      </c>
      <c r="G207" s="270">
        <f t="shared" si="11"/>
        <v>1.5300546448087449</v>
      </c>
      <c r="H207" s="241" t="s">
        <v>3</v>
      </c>
      <c r="I207" s="242">
        <v>1</v>
      </c>
      <c r="J207" s="258">
        <v>1</v>
      </c>
      <c r="K207" s="262">
        <v>64.53199943880892</v>
      </c>
      <c r="L207" s="259">
        <v>96.12730000000002</v>
      </c>
      <c r="M207" s="256">
        <v>1212812.4721542245</v>
      </c>
      <c r="N207" s="263">
        <f t="shared" si="9"/>
        <v>0</v>
      </c>
      <c r="O207" s="265">
        <f t="shared" si="10"/>
        <v>0</v>
      </c>
    </row>
    <row r="208" spans="1:15" ht="15">
      <c r="A208" s="266">
        <v>982</v>
      </c>
      <c r="B208" s="238" t="s">
        <v>264</v>
      </c>
      <c r="C208" s="238" t="s">
        <v>265</v>
      </c>
      <c r="D208" s="239">
        <v>307</v>
      </c>
      <c r="E208" s="239" t="s">
        <v>163</v>
      </c>
      <c r="F208" s="257">
        <v>0.9618376319396237</v>
      </c>
      <c r="G208" s="270">
        <f t="shared" si="11"/>
        <v>11.715846994535529</v>
      </c>
      <c r="H208" s="241" t="s">
        <v>5</v>
      </c>
      <c r="I208" s="242">
        <v>1</v>
      </c>
      <c r="J208" s="258">
        <v>1</v>
      </c>
      <c r="K208" s="262">
        <v>431.08140060500125</v>
      </c>
      <c r="L208" s="259">
        <v>83.087</v>
      </c>
      <c r="M208" s="256">
        <v>8109945.13165047</v>
      </c>
      <c r="N208" s="263">
        <f t="shared" si="9"/>
        <v>0</v>
      </c>
      <c r="O208" s="265">
        <f t="shared" si="10"/>
        <v>0</v>
      </c>
    </row>
  </sheetData>
  <sheetProtection/>
  <printOptions/>
  <pageMargins left="0.4" right="0.4" top="0.48" bottom="0.6" header="0.3" footer="0.3"/>
  <pageSetup fitToHeight="5" fitToWidth="1" horizontalDpi="600" verticalDpi="600" orientation="portrait" scale="55" r:id="rId1"/>
  <headerFooter>
    <oddFooter>&amp;LCHSRA, UW - Madison&amp;C&amp;P&amp;R&amp;D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CHSRA  U.W. -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Robinson</dc:creator>
  <cp:keywords/>
  <dc:description/>
  <cp:lastModifiedBy>karthick</cp:lastModifiedBy>
  <cp:lastPrinted>2010-08-18T20:19:29Z</cp:lastPrinted>
  <dcterms:created xsi:type="dcterms:W3CDTF">2009-06-11T05:08:15Z</dcterms:created>
  <dcterms:modified xsi:type="dcterms:W3CDTF">2012-01-25T05:22:59Z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